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M:\Compras\COMPRAS 2024\PROCESSOS LICITATÓRIOS\PREGÃO\PREGÃO ELET. 100-2024 - ROÇADA E LIMPEZA DE LOTES BALDIOS\"/>
    </mc:Choice>
  </mc:AlternateContent>
  <xr:revisionPtr revIDLastSave="0" documentId="13_ncr:1_{02DA30F8-E637-4149-B9A0-4F981001A891}" xr6:coauthVersionLast="47" xr6:coauthVersionMax="47" xr10:uidLastSave="{00000000-0000-0000-0000-000000000000}"/>
  <bookViews>
    <workbookView xWindow="28680" yWindow="-6615" windowWidth="16440" windowHeight="28440" xr2:uid="{00000000-000D-0000-FFFF-FFFF00000000}"/>
  </bookViews>
  <sheets>
    <sheet name="ROÇADA" sheetId="1" r:id="rId1"/>
  </sheets>
  <definedNames>
    <definedName name="_xlnm.Print_Area" localSheetId="0">ROÇADA!$A$1:$H$85</definedName>
    <definedName name="Z_B7B85204_5DAC_4E40_9E0F_3C3E6907A57B_.wvu.PrintArea" localSheetId="0" hidden="1">ROÇADA!$A$1:$H$80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5" i="1" l="1"/>
  <c r="L56" i="1" s="1"/>
  <c r="H76" i="1"/>
  <c r="F75" i="1"/>
  <c r="D75" i="1"/>
  <c r="B75" i="1"/>
  <c r="F69" i="1"/>
  <c r="D69" i="1"/>
  <c r="B69" i="1"/>
  <c r="G62" i="1"/>
  <c r="E62" i="1"/>
  <c r="C62" i="1"/>
  <c r="N60" i="1"/>
  <c r="C80" i="1" s="1"/>
  <c r="G56" i="1"/>
  <c r="E56" i="1"/>
  <c r="C56" i="1"/>
  <c r="G55" i="1"/>
  <c r="M54" i="1"/>
  <c r="E54" i="1"/>
  <c r="M53" i="1"/>
  <c r="G53" i="1"/>
  <c r="E53" i="1"/>
  <c r="M52" i="1"/>
  <c r="C52" i="1"/>
  <c r="G52" i="1"/>
  <c r="E52" i="1"/>
  <c r="G51" i="1"/>
  <c r="E51" i="1"/>
  <c r="C51" i="1"/>
  <c r="G50" i="1"/>
  <c r="P49" i="1"/>
  <c r="E49" i="1"/>
  <c r="P48" i="1"/>
  <c r="G48" i="1"/>
  <c r="P47" i="1"/>
  <c r="G47" i="1"/>
  <c r="E47" i="1"/>
  <c r="C47" i="1"/>
  <c r="P46" i="1"/>
  <c r="G46" i="1"/>
  <c r="F38" i="1"/>
  <c r="F43" i="1" s="1"/>
  <c r="D38" i="1"/>
  <c r="D43" i="1" s="1"/>
  <c r="B38" i="1"/>
  <c r="B43" i="1" s="1"/>
  <c r="F33" i="1"/>
  <c r="D33" i="1"/>
  <c r="B33" i="1"/>
  <c r="F24" i="1"/>
  <c r="D24" i="1"/>
  <c r="B24" i="1"/>
  <c r="G11" i="1"/>
  <c r="E11" i="1"/>
  <c r="C11" i="1"/>
  <c r="G10" i="1"/>
  <c r="E10" i="1"/>
  <c r="C10" i="1"/>
  <c r="G9" i="1"/>
  <c r="E9" i="1"/>
  <c r="C9" i="1"/>
  <c r="G8" i="1"/>
  <c r="G12" i="1" s="1"/>
  <c r="G13" i="1" s="1"/>
  <c r="E8" i="1"/>
  <c r="E12" i="1" s="1"/>
  <c r="E13" i="1" s="1"/>
  <c r="C8" i="1"/>
  <c r="O60" i="1" l="1"/>
  <c r="C46" i="1"/>
  <c r="E46" i="1"/>
  <c r="E48" i="1"/>
  <c r="C12" i="1"/>
  <c r="C13" i="1" s="1"/>
  <c r="C18" i="1" s="1"/>
  <c r="P50" i="1"/>
  <c r="C20" i="1"/>
  <c r="C23" i="1"/>
  <c r="C35" i="1"/>
  <c r="C31" i="1"/>
  <c r="G60" i="1"/>
  <c r="E60" i="1"/>
  <c r="C60" i="1"/>
  <c r="E61" i="1"/>
  <c r="C61" i="1"/>
  <c r="G61" i="1"/>
  <c r="E30" i="1"/>
  <c r="E26" i="1"/>
  <c r="E22" i="1"/>
  <c r="E18" i="1"/>
  <c r="E37" i="1"/>
  <c r="E40" i="1"/>
  <c r="E36" i="1"/>
  <c r="E32" i="1"/>
  <c r="E28" i="1"/>
  <c r="E20" i="1"/>
  <c r="E16" i="1"/>
  <c r="E27" i="1"/>
  <c r="E21" i="1"/>
  <c r="E35" i="1"/>
  <c r="E23" i="1"/>
  <c r="E19" i="1"/>
  <c r="E42" i="1"/>
  <c r="E31" i="1"/>
  <c r="E17" i="1"/>
  <c r="E29" i="1"/>
  <c r="G21" i="1"/>
  <c r="G17" i="1"/>
  <c r="G40" i="1"/>
  <c r="G42" i="1"/>
  <c r="G37" i="1"/>
  <c r="G29" i="1"/>
  <c r="G28" i="1"/>
  <c r="G16" i="1"/>
  <c r="G27" i="1"/>
  <c r="G20" i="1"/>
  <c r="G19" i="1"/>
  <c r="G36" i="1"/>
  <c r="G35" i="1"/>
  <c r="G31" i="1"/>
  <c r="G23" i="1"/>
  <c r="G32" i="1"/>
  <c r="G30" i="1"/>
  <c r="G26" i="1"/>
  <c r="G22" i="1"/>
  <c r="G18" i="1"/>
  <c r="G59" i="1"/>
  <c r="E59" i="1"/>
  <c r="C59" i="1"/>
  <c r="G57" i="1"/>
  <c r="E57" i="1"/>
  <c r="C57" i="1"/>
  <c r="G49" i="1"/>
  <c r="G54" i="1"/>
  <c r="C50" i="1"/>
  <c r="C55" i="1"/>
  <c r="E50" i="1"/>
  <c r="E55" i="1"/>
  <c r="C48" i="1"/>
  <c r="C53" i="1"/>
  <c r="C49" i="1"/>
  <c r="C54" i="1"/>
  <c r="C29" i="1" l="1"/>
  <c r="C26" i="1"/>
  <c r="C30" i="1"/>
  <c r="C16" i="1"/>
  <c r="C40" i="1"/>
  <c r="C19" i="1"/>
  <c r="C17" i="1"/>
  <c r="C24" i="1" s="1"/>
  <c r="C22" i="1"/>
  <c r="C21" i="1"/>
  <c r="E58" i="1"/>
  <c r="E64" i="1" s="1"/>
  <c r="E65" i="1" s="1"/>
  <c r="C28" i="1"/>
  <c r="C37" i="1"/>
  <c r="C32" i="1"/>
  <c r="C42" i="1"/>
  <c r="C27" i="1"/>
  <c r="C36" i="1"/>
  <c r="C38" i="1" s="1"/>
  <c r="C58" i="1"/>
  <c r="C64" i="1" s="1"/>
  <c r="C65" i="1" s="1"/>
  <c r="G24" i="1"/>
  <c r="E38" i="1"/>
  <c r="E43" i="1" s="1"/>
  <c r="E44" i="1" s="1"/>
  <c r="G33" i="1"/>
  <c r="G43" i="1" s="1"/>
  <c r="G44" i="1" s="1"/>
  <c r="E33" i="1"/>
  <c r="E24" i="1"/>
  <c r="G38" i="1"/>
  <c r="C33" i="1" l="1"/>
  <c r="C43" i="1"/>
  <c r="C44" i="1" s="1"/>
  <c r="C72" i="1" s="1"/>
  <c r="G58" i="1"/>
  <c r="G64" i="1" s="1"/>
  <c r="G65" i="1" s="1"/>
  <c r="G71" i="1" s="1"/>
  <c r="E68" i="1"/>
  <c r="E73" i="1"/>
  <c r="E71" i="1"/>
  <c r="E72" i="1"/>
  <c r="E67" i="1"/>
  <c r="E74" i="1"/>
  <c r="G68" i="1" l="1"/>
  <c r="G73" i="1"/>
  <c r="G67" i="1"/>
  <c r="G74" i="1"/>
  <c r="G72" i="1"/>
  <c r="G75" i="1" s="1"/>
  <c r="C71" i="1"/>
  <c r="C73" i="1"/>
  <c r="C68" i="1"/>
  <c r="C69" i="1" s="1"/>
  <c r="C74" i="1"/>
  <c r="C67" i="1"/>
  <c r="E69" i="1"/>
  <c r="E75" i="1"/>
  <c r="G69" i="1" l="1"/>
  <c r="C75" i="1"/>
  <c r="C76" i="1" s="1"/>
  <c r="C77" i="1" s="1"/>
  <c r="G76" i="1"/>
  <c r="G77" i="1" s="1"/>
  <c r="E76" i="1"/>
  <c r="E77" i="1" s="1"/>
  <c r="B78" i="1" l="1"/>
  <c r="B79" i="1" s="1"/>
  <c r="E80" i="1" l="1"/>
</calcChain>
</file>

<file path=xl/sharedStrings.xml><?xml version="1.0" encoding="utf-8"?>
<sst xmlns="http://schemas.openxmlformats.org/spreadsheetml/2006/main" count="116" uniqueCount="110">
  <si>
    <t>PLANILHA DE COMPOSIÇÃO DE CUSTOS  - ROÇADAS LOTES NOTIFICADOS</t>
  </si>
  <si>
    <t>Postos de Trabalho</t>
  </si>
  <si>
    <t>Função: Roçadores manuais (44hs)</t>
  </si>
  <si>
    <t>Função: Varredores/Capinadores (44 hs)</t>
  </si>
  <si>
    <t>Função: Motoristas (44 hs)</t>
  </si>
  <si>
    <t>Demais Componentes/Insumos Custo Mensal</t>
  </si>
  <si>
    <t>I - Mão-de-obra</t>
  </si>
  <si>
    <t>(remuneração + encargos sociais)</t>
  </si>
  <si>
    <t>%</t>
  </si>
  <si>
    <t>R$</t>
  </si>
  <si>
    <t>1 - Remuneração</t>
  </si>
  <si>
    <t>01- Salario</t>
  </si>
  <si>
    <t>02- Adicional de assiduidade</t>
  </si>
  <si>
    <t>03 - Insalubridade</t>
  </si>
  <si>
    <t>04- Periculosidade</t>
  </si>
  <si>
    <t>05- Adicional noturno</t>
  </si>
  <si>
    <t>Total remuneração</t>
  </si>
  <si>
    <t>Valor total dos salários</t>
  </si>
  <si>
    <t>2 - ENCARGOS SOCIAIS</t>
  </si>
  <si>
    <t>2.1  GRUPO A</t>
  </si>
  <si>
    <t>01- INSS</t>
  </si>
  <si>
    <t>02- SESSI OU SESC</t>
  </si>
  <si>
    <t>03- SENAIS OU SENAC</t>
  </si>
  <si>
    <t>04- INCRA</t>
  </si>
  <si>
    <t>05- SALÁRIO EDUCAÇÃO</t>
  </si>
  <si>
    <t>06- FGTS</t>
  </si>
  <si>
    <t>07- SEG. ACID. DO TRABL/SAT/INSS (MEDIO)</t>
  </si>
  <si>
    <t>08- SEBRAI</t>
  </si>
  <si>
    <t>TOTAL do Grupo A</t>
  </si>
  <si>
    <t>2.2 GRUPO B</t>
  </si>
  <si>
    <t>09- Adicional de férias</t>
  </si>
  <si>
    <t>10- Auxilio Doença</t>
  </si>
  <si>
    <t>11- Licença Maternidade / Paternidade</t>
  </si>
  <si>
    <t>12- Faltas Legais</t>
  </si>
  <si>
    <t>13- Acidente de Trabalho</t>
  </si>
  <si>
    <t>14- Aviso Prévio</t>
  </si>
  <si>
    <t>15- 13º Salário</t>
  </si>
  <si>
    <t>TOTAL do Grupo B</t>
  </si>
  <si>
    <t>2.3 GRUPO C</t>
  </si>
  <si>
    <t>16- Aviso Prévio Indenizado</t>
  </si>
  <si>
    <t xml:space="preserve">17- Indenização Adicional </t>
  </si>
  <si>
    <r>
      <rPr>
        <sz val="10"/>
        <rFont val="Arial"/>
      </rPr>
      <t xml:space="preserve">18-Indenização </t>
    </r>
    <r>
      <rPr>
        <sz val="8"/>
        <rFont val="Arial"/>
      </rPr>
      <t>(Rescisão s/justa causa)e provisão de 40%FGTS</t>
    </r>
  </si>
  <si>
    <t>TOTAL do Grupo C</t>
  </si>
  <si>
    <t>2.4 GRUPO D</t>
  </si>
  <si>
    <t>19- Incid .Enc. Do Grupo "A" s/ o Grupo "B"</t>
  </si>
  <si>
    <t>GRUPO E</t>
  </si>
  <si>
    <r>
      <rPr>
        <sz val="10"/>
        <rFont val="Arial"/>
      </rPr>
      <t>20-Incid .Enc. Do Grupo "A" s/ o Grupo "C"</t>
    </r>
    <r>
      <rPr>
        <sz val="8"/>
        <rFont val="Arial"/>
      </rPr>
      <t xml:space="preserve"> (Exceto sob o item 18)</t>
    </r>
  </si>
  <si>
    <t>VALOR TOTAL DOS ENCARGOS SOCIAIS</t>
  </si>
  <si>
    <t>Combustível</t>
  </si>
  <si>
    <t>VALOR DA REMUNERAÇÃO</t>
  </si>
  <si>
    <t>III- DEMAIS COMPONENTES (INSUMOS)</t>
  </si>
  <si>
    <t>01- EPI'S/Uniformes</t>
  </si>
  <si>
    <t>02- Vale Alimentação</t>
  </si>
  <si>
    <t>roçadeira costal</t>
  </si>
  <si>
    <t>03- Vale transporte</t>
  </si>
  <si>
    <t>Veículos caçamba</t>
  </si>
  <si>
    <t>04- assiduidade sobre vale refeição</t>
  </si>
  <si>
    <t>05- Assistência social familiar</t>
  </si>
  <si>
    <t>06- Seguro de Vida em Grupo</t>
  </si>
  <si>
    <t>Manutenção</t>
  </si>
  <si>
    <t>Depreciação</t>
  </si>
  <si>
    <t>07- Assistência Medica</t>
  </si>
  <si>
    <t>Caminhão Caçamba</t>
  </si>
  <si>
    <t>08- Fundo de Formação Profissional</t>
  </si>
  <si>
    <t>09 - ART</t>
  </si>
  <si>
    <t>veículos transporte</t>
  </si>
  <si>
    <t>10 - PPRA PCMSO</t>
  </si>
  <si>
    <t>SOMA</t>
  </si>
  <si>
    <t xml:space="preserve">11- Exames </t>
  </si>
  <si>
    <t>SOMA X DEPRECIAÇÃO</t>
  </si>
  <si>
    <r>
      <rPr>
        <sz val="10"/>
        <color indexed="64"/>
        <rFont val="Arial"/>
      </rPr>
      <t>12- Manutenção do veículos</t>
    </r>
    <r>
      <rPr>
        <sz val="6"/>
        <color indexed="64"/>
        <rFont val="Arial"/>
      </rPr>
      <t xml:space="preserve"> (Média mensal 0,75% do custo de aquisição)</t>
    </r>
  </si>
  <si>
    <r>
      <rPr>
        <sz val="10"/>
        <color indexed="64"/>
        <rFont val="Arial"/>
      </rPr>
      <t xml:space="preserve">13-Combustíveis </t>
    </r>
    <r>
      <rPr>
        <sz val="6"/>
        <color indexed="64"/>
        <rFont val="Arial"/>
      </rPr>
      <t>(Roçadeiras e veículo transporte)</t>
    </r>
  </si>
  <si>
    <t>Nº Lote/ dia</t>
  </si>
  <si>
    <t xml:space="preserve">dias </t>
  </si>
  <si>
    <t>m²</t>
  </si>
  <si>
    <r>
      <rPr>
        <sz val="10"/>
        <color indexed="64"/>
        <rFont val="Arial"/>
      </rPr>
      <t xml:space="preserve">14- Van </t>
    </r>
    <r>
      <rPr>
        <sz val="6"/>
        <color indexed="64"/>
        <rFont val="Arial"/>
      </rPr>
      <t>(depreciação/custo de oportunidade)</t>
    </r>
  </si>
  <si>
    <r>
      <t>15- Caminhão Caçamba Toco</t>
    </r>
    <r>
      <rPr>
        <sz val="7"/>
        <color indexed="64"/>
        <rFont val="Arial"/>
      </rPr>
      <t xml:space="preserve"> </t>
    </r>
    <r>
      <rPr>
        <sz val="6"/>
        <color indexed="64"/>
        <rFont val="Arial"/>
      </rPr>
      <t>(depreciação/custo de oportunidade)</t>
    </r>
  </si>
  <si>
    <t>16- Roçadeira costal</t>
  </si>
  <si>
    <t>17- Materiais e equipamentos</t>
  </si>
  <si>
    <t>,</t>
  </si>
  <si>
    <t>VALOR DOS DEMAIS COMPONENTES (INSUMOS)</t>
  </si>
  <si>
    <t>VALOR TOTAL DOS COMPONENTES (INSUMOS)</t>
  </si>
  <si>
    <t>DEMAIS COMPONENTES</t>
  </si>
  <si>
    <t>IV- Custos Indiretos</t>
  </si>
  <si>
    <t>V- Lucro</t>
  </si>
  <si>
    <t>TOTAL</t>
  </si>
  <si>
    <t>VI- TRIBUTOS (IMPOSTOS)</t>
  </si>
  <si>
    <t>a) PIS/COFINS</t>
  </si>
  <si>
    <t>b) ISSQN</t>
  </si>
  <si>
    <t>c) IRPJ</t>
  </si>
  <si>
    <t>d) CSLL</t>
  </si>
  <si>
    <t>VALOR TOTAL DOS TRIBUTOS</t>
  </si>
  <si>
    <t>QUANTIDADE DE POSTOS E VALOR TOTAL DO POSTO</t>
  </si>
  <si>
    <t>VALOR TOTAL MENSAL POR POSTO</t>
  </si>
  <si>
    <t>VALOR GLOBAL MENSAL</t>
  </si>
  <si>
    <t>VALOR TOTAL ANUAL</t>
  </si>
  <si>
    <t>Área de Roçadas:</t>
  </si>
  <si>
    <t>Valor/ m²:</t>
  </si>
  <si>
    <t>Total Mensal</t>
  </si>
  <si>
    <t>Roçadeira hidráulica</t>
  </si>
  <si>
    <t>Roçadeira costal</t>
  </si>
  <si>
    <t>Veículos VAN</t>
  </si>
  <si>
    <t>Equipamento</t>
  </si>
  <si>
    <t>Litros</t>
  </si>
  <si>
    <t>Quantidade</t>
  </si>
  <si>
    <t>Dias</t>
  </si>
  <si>
    <t>Valor Litro</t>
  </si>
  <si>
    <t>Total</t>
  </si>
  <si>
    <t>Total anual</t>
  </si>
  <si>
    <t>Estimativa de demanda, conforme Estudo Técnico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</si>
</sst>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&quot;R$ &quot;* #,##0.00_ ;_ &quot;R$ &quot;* \-#,##0.00_ ;_ &quot;R$ &quot;* \-??_ ;_ @_ "/>
    <numFmt numFmtId="165" formatCode="_-* #,##0.00_-;\-* #,##0.00_-;_-* \-??_-;_-@_-"/>
    <numFmt numFmtId="166" formatCode="_-* #,##0_-;\-* #,##0_-;_-* \-??_-;_-@_-"/>
    <numFmt numFmtId="167" formatCode="_ &quot;R$ &quot;* #,##0.0000_ ;_ &quot;R$ &quot;* \-#,##0.0000_ ;_ &quot;R$ &quot;* \-??_ ;_ @_ "/>
  </numFmts>
  <fonts count="20" x14ac:knownFonts="1">
    <font>
      <sz val="11"/>
      <color indexed="64"/>
      <name val="Calibri"/>
    </font>
    <font>
      <u/>
      <sz val="11"/>
      <color rgb="FF0563C1"/>
      <name val="Calibri"/>
    </font>
    <font>
      <b/>
      <sz val="12"/>
      <color indexed="64"/>
      <name val="Arial"/>
    </font>
    <font>
      <b/>
      <i/>
      <sz val="9"/>
      <color indexed="64"/>
      <name val="Arial"/>
    </font>
    <font>
      <b/>
      <i/>
      <sz val="8"/>
      <color indexed="64"/>
      <name val="Arial"/>
    </font>
    <font>
      <b/>
      <sz val="10"/>
      <color indexed="64"/>
      <name val="Arial"/>
    </font>
    <font>
      <sz val="8"/>
      <color indexed="64"/>
      <name val="Arial"/>
    </font>
    <font>
      <sz val="10"/>
      <color indexed="64"/>
      <name val="Arial"/>
    </font>
    <font>
      <b/>
      <sz val="8"/>
      <color indexed="64"/>
      <name val="Arial"/>
    </font>
    <font>
      <sz val="11"/>
      <color indexed="2"/>
      <name val="Calibri"/>
    </font>
    <font>
      <b/>
      <sz val="10"/>
      <name val="Arial"/>
    </font>
    <font>
      <sz val="8"/>
      <name val="Arial"/>
    </font>
    <font>
      <sz val="8"/>
      <color indexed="2"/>
      <name val="Arial"/>
    </font>
    <font>
      <sz val="10"/>
      <name val="Arial"/>
    </font>
    <font>
      <b/>
      <sz val="8"/>
      <name val="Arial"/>
    </font>
    <font>
      <sz val="10"/>
      <color indexed="64"/>
      <name val="Calibri"/>
    </font>
    <font>
      <sz val="11"/>
      <color indexed="64"/>
      <name val="Calibri"/>
    </font>
    <font>
      <sz val="6"/>
      <color indexed="64"/>
      <name val="Arial"/>
    </font>
    <font>
      <sz val="7"/>
      <color indexed="64"/>
      <name val="Arial"/>
    </font>
    <font>
      <b/>
      <sz val="11"/>
      <color indexed="64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rgb="FFF2F2F2"/>
      </patternFill>
    </fill>
    <fill>
      <patternFill patternType="solid">
        <fgColor rgb="FFF2F2F2"/>
      </patternFill>
    </fill>
    <fill>
      <patternFill patternType="solid">
        <fgColor indexed="5"/>
        <bgColor indexed="5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0" borderId="0" applyBorder="0" applyProtection="0"/>
    <xf numFmtId="164" fontId="16" fillId="0" borderId="0" applyBorder="0" applyProtection="0"/>
    <xf numFmtId="9" fontId="16" fillId="0" borderId="0" applyBorder="0" applyProtection="0"/>
    <xf numFmtId="165" fontId="16" fillId="0" borderId="0" applyBorder="0" applyProtection="0"/>
  </cellStyleXfs>
  <cellXfs count="94">
    <xf numFmtId="0" fontId="0" fillId="0" borderId="0" xfId="0"/>
    <xf numFmtId="0" fontId="0" fillId="2" borderId="0" xfId="0" applyFill="1"/>
    <xf numFmtId="165" fontId="16" fillId="2" borderId="0" xfId="4" applyFill="1" applyProtection="1"/>
    <xf numFmtId="10" fontId="16" fillId="0" borderId="0" xfId="3" applyNumberFormat="1" applyProtection="1"/>
    <xf numFmtId="165" fontId="16" fillId="0" borderId="0" xfId="4" applyProtection="1"/>
    <xf numFmtId="0" fontId="3" fillId="3" borderId="1" xfId="0" applyFont="1" applyFill="1" applyBorder="1" applyAlignment="1">
      <alignment horizontal="center" vertical="center"/>
    </xf>
    <xf numFmtId="165" fontId="4" fillId="3" borderId="3" xfId="4" applyFont="1" applyFill="1" applyBorder="1" applyAlignment="1" applyProtection="1">
      <alignment horizontal="center" vertical="center" wrapText="1"/>
    </xf>
    <xf numFmtId="0" fontId="5" fillId="0" borderId="4" xfId="0" applyFont="1" applyBorder="1" applyAlignment="1">
      <alignment vertical="center"/>
    </xf>
    <xf numFmtId="10" fontId="6" fillId="0" borderId="5" xfId="3" applyNumberFormat="1" applyFont="1" applyBorder="1" applyAlignment="1" applyProtection="1">
      <alignment horizontal="center" vertical="center"/>
    </xf>
    <xf numFmtId="165" fontId="6" fillId="0" borderId="6" xfId="4" applyFont="1" applyBorder="1" applyAlignment="1" applyProtection="1">
      <alignment horizontal="center" vertical="center"/>
    </xf>
    <xf numFmtId="10" fontId="6" fillId="0" borderId="7" xfId="3" applyNumberFormat="1" applyFont="1" applyBorder="1" applyAlignment="1" applyProtection="1">
      <alignment horizontal="center" vertical="center"/>
    </xf>
    <xf numFmtId="165" fontId="6" fillId="0" borderId="8" xfId="4" applyFont="1" applyBorder="1" applyAlignment="1" applyProtection="1">
      <alignment horizontal="center" vertical="center"/>
    </xf>
    <xf numFmtId="0" fontId="7" fillId="0" borderId="9" xfId="0" applyFont="1" applyBorder="1" applyAlignment="1">
      <alignment vertical="center"/>
    </xf>
    <xf numFmtId="10" fontId="6" fillId="0" borderId="10" xfId="3" applyNumberFormat="1" applyFont="1" applyBorder="1" applyAlignment="1" applyProtection="1">
      <alignment horizontal="center" vertical="center"/>
    </xf>
    <xf numFmtId="165" fontId="6" fillId="0" borderId="11" xfId="4" applyFont="1" applyBorder="1" applyAlignment="1" applyProtection="1">
      <alignment horizontal="center" vertical="center"/>
    </xf>
    <xf numFmtId="10" fontId="6" fillId="0" borderId="12" xfId="3" applyNumberFormat="1" applyFont="1" applyBorder="1" applyAlignment="1" applyProtection="1">
      <alignment horizontal="center" vertical="center"/>
    </xf>
    <xf numFmtId="165" fontId="6" fillId="0" borderId="13" xfId="4" applyFont="1" applyBorder="1" applyAlignment="1" applyProtection="1">
      <alignment horizontal="center" vertical="center"/>
    </xf>
    <xf numFmtId="0" fontId="5" fillId="0" borderId="14" xfId="0" applyFont="1" applyBorder="1" applyAlignment="1">
      <alignment vertical="center"/>
    </xf>
    <xf numFmtId="165" fontId="6" fillId="0" borderId="13" xfId="4" applyFont="1" applyBorder="1" applyAlignment="1" applyProtection="1">
      <alignment vertical="center"/>
    </xf>
    <xf numFmtId="10" fontId="6" fillId="0" borderId="10" xfId="3" applyNumberFormat="1" applyFont="1" applyBorder="1" applyAlignment="1" applyProtection="1">
      <alignment horizontal="right" vertical="center"/>
    </xf>
    <xf numFmtId="165" fontId="6" fillId="0" borderId="11" xfId="4" applyFont="1" applyBorder="1" applyAlignment="1" applyProtection="1">
      <alignment vertical="center"/>
    </xf>
    <xf numFmtId="10" fontId="6" fillId="0" borderId="10" xfId="3" applyNumberFormat="1" applyFont="1" applyBorder="1" applyAlignment="1" applyProtection="1">
      <alignment vertical="center"/>
    </xf>
    <xf numFmtId="2" fontId="0" fillId="0" borderId="0" xfId="0" applyNumberFormat="1"/>
    <xf numFmtId="0" fontId="5" fillId="0" borderId="9" xfId="0" applyFont="1" applyBorder="1" applyAlignment="1">
      <alignment vertical="center"/>
    </xf>
    <xf numFmtId="10" fontId="6" fillId="0" borderId="12" xfId="3" applyNumberFormat="1" applyFont="1" applyBorder="1" applyAlignment="1" applyProtection="1">
      <alignment vertical="center"/>
    </xf>
    <xf numFmtId="165" fontId="8" fillId="0" borderId="11" xfId="4" applyFont="1" applyBorder="1" applyAlignment="1" applyProtection="1">
      <alignment vertical="center"/>
    </xf>
    <xf numFmtId="10" fontId="6" fillId="0" borderId="12" xfId="3" applyNumberFormat="1" applyFont="1" applyBorder="1" applyAlignment="1" applyProtection="1">
      <alignment horizontal="right" vertical="center"/>
    </xf>
    <xf numFmtId="10" fontId="8" fillId="0" borderId="10" xfId="3" applyNumberFormat="1" applyFont="1" applyBorder="1" applyAlignment="1" applyProtection="1">
      <alignment horizontal="right" vertical="center"/>
    </xf>
    <xf numFmtId="0" fontId="9" fillId="0" borderId="0" xfId="0" applyFont="1"/>
    <xf numFmtId="0" fontId="10" fillId="0" borderId="9" xfId="0" applyFont="1" applyBorder="1" applyAlignment="1">
      <alignment vertical="center"/>
    </xf>
    <xf numFmtId="10" fontId="11" fillId="0" borderId="10" xfId="3" applyNumberFormat="1" applyFont="1" applyBorder="1" applyAlignment="1" applyProtection="1">
      <alignment vertical="center"/>
    </xf>
    <xf numFmtId="165" fontId="11" fillId="0" borderId="11" xfId="4" applyFont="1" applyBorder="1" applyAlignment="1" applyProtection="1">
      <alignment vertical="center"/>
    </xf>
    <xf numFmtId="10" fontId="11" fillId="0" borderId="12" xfId="3" applyNumberFormat="1" applyFont="1" applyBorder="1" applyAlignment="1" applyProtection="1">
      <alignment vertical="center"/>
    </xf>
    <xf numFmtId="165" fontId="12" fillId="0" borderId="13" xfId="4" applyFont="1" applyBorder="1" applyAlignment="1" applyProtection="1">
      <alignment vertical="center"/>
    </xf>
    <xf numFmtId="0" fontId="13" fillId="0" borderId="9" xfId="0" applyFont="1" applyBorder="1" applyAlignment="1">
      <alignment vertical="center"/>
    </xf>
    <xf numFmtId="10" fontId="11" fillId="0" borderId="10" xfId="3" applyNumberFormat="1" applyFont="1" applyBorder="1" applyAlignment="1" applyProtection="1">
      <alignment horizontal="right" vertical="center"/>
    </xf>
    <xf numFmtId="10" fontId="11" fillId="0" borderId="12" xfId="3" applyNumberFormat="1" applyFont="1" applyBorder="1" applyAlignment="1" applyProtection="1">
      <alignment horizontal="right" vertical="center"/>
    </xf>
    <xf numFmtId="10" fontId="14" fillId="0" borderId="10" xfId="3" applyNumberFormat="1" applyFont="1" applyBorder="1" applyAlignment="1" applyProtection="1">
      <alignment horizontal="right" vertical="center"/>
    </xf>
    <xf numFmtId="165" fontId="11" fillId="0" borderId="15" xfId="4" applyFont="1" applyBorder="1" applyAlignment="1" applyProtection="1">
      <alignment vertical="center"/>
    </xf>
    <xf numFmtId="10" fontId="11" fillId="0" borderId="16" xfId="3" applyNumberFormat="1" applyFont="1" applyBorder="1" applyAlignment="1" applyProtection="1">
      <alignment vertical="center"/>
    </xf>
    <xf numFmtId="10" fontId="11" fillId="0" borderId="7" xfId="3" applyNumberFormat="1" applyFont="1" applyBorder="1" applyAlignment="1" applyProtection="1">
      <alignment vertical="center"/>
    </xf>
    <xf numFmtId="10" fontId="14" fillId="0" borderId="17" xfId="3" applyNumberFormat="1" applyFont="1" applyBorder="1" applyAlignment="1" applyProtection="1">
      <alignment horizontal="right" vertical="center"/>
    </xf>
    <xf numFmtId="10" fontId="14" fillId="0" borderId="18" xfId="3" applyNumberFormat="1" applyFont="1" applyBorder="1" applyAlignment="1" applyProtection="1">
      <alignment horizontal="right" vertical="center"/>
    </xf>
    <xf numFmtId="165" fontId="11" fillId="0" borderId="19" xfId="4" applyFont="1" applyBorder="1" applyAlignment="1" applyProtection="1">
      <alignment vertical="center"/>
    </xf>
    <xf numFmtId="165" fontId="6" fillId="0" borderId="19" xfId="4" applyFont="1" applyBorder="1" applyAlignment="1" applyProtection="1">
      <alignment vertical="center"/>
    </xf>
    <xf numFmtId="0" fontId="0" fillId="0" borderId="20" xfId="0" applyBorder="1" applyAlignment="1">
      <alignment horizontal="center"/>
    </xf>
    <xf numFmtId="10" fontId="6" fillId="0" borderId="21" xfId="3" applyNumberFormat="1" applyFont="1" applyBorder="1" applyAlignment="1" applyProtection="1">
      <alignment vertical="center"/>
    </xf>
    <xf numFmtId="165" fontId="8" fillId="0" borderId="22" xfId="4" applyFont="1" applyBorder="1" applyAlignment="1" applyProtection="1">
      <alignment vertical="center"/>
    </xf>
    <xf numFmtId="0" fontId="6" fillId="2" borderId="23" xfId="0" applyFont="1" applyFill="1" applyBorder="1" applyAlignment="1">
      <alignment vertical="center"/>
    </xf>
    <xf numFmtId="165" fontId="6" fillId="2" borderId="13" xfId="4" applyFont="1" applyFill="1" applyBorder="1" applyAlignment="1" applyProtection="1">
      <alignment vertical="center"/>
    </xf>
    <xf numFmtId="10" fontId="6" fillId="0" borderId="13" xfId="3" applyNumberFormat="1" applyFont="1" applyBorder="1" applyAlignment="1" applyProtection="1">
      <alignment vertical="center"/>
    </xf>
    <xf numFmtId="165" fontId="6" fillId="0" borderId="23" xfId="4" applyFont="1" applyBorder="1" applyAlignment="1" applyProtection="1">
      <alignment vertical="center"/>
    </xf>
    <xf numFmtId="0" fontId="0" fillId="0" borderId="20" xfId="0" applyBorder="1"/>
    <xf numFmtId="165" fontId="16" fillId="0" borderId="20" xfId="4" applyBorder="1" applyProtection="1"/>
    <xf numFmtId="0" fontId="0" fillId="4" borderId="20" xfId="0" applyFill="1" applyBorder="1" applyAlignment="1">
      <alignment horizontal="center"/>
    </xf>
    <xf numFmtId="165" fontId="16" fillId="0" borderId="20" xfId="4" applyBorder="1" applyAlignment="1" applyProtection="1">
      <alignment horizontal="center"/>
    </xf>
    <xf numFmtId="165" fontId="16" fillId="4" borderId="20" xfId="4" applyFill="1" applyBorder="1" applyProtection="1"/>
    <xf numFmtId="10" fontId="12" fillId="0" borderId="13" xfId="3" applyNumberFormat="1" applyFont="1" applyBorder="1" applyAlignment="1" applyProtection="1">
      <alignment vertical="center"/>
    </xf>
    <xf numFmtId="165" fontId="8" fillId="2" borderId="13" xfId="4" applyFont="1" applyFill="1" applyBorder="1" applyAlignment="1" applyProtection="1">
      <alignment vertical="center"/>
    </xf>
    <xf numFmtId="10" fontId="6" fillId="2" borderId="23" xfId="0" applyNumberFormat="1" applyFont="1" applyFill="1" applyBorder="1" applyAlignment="1">
      <alignment horizontal="right" vertical="center"/>
    </xf>
    <xf numFmtId="10" fontId="12" fillId="2" borderId="23" xfId="0" applyNumberFormat="1" applyFont="1" applyFill="1" applyBorder="1" applyAlignment="1">
      <alignment horizontal="right" vertical="center"/>
    </xf>
    <xf numFmtId="0" fontId="7" fillId="4" borderId="9" xfId="0" applyFont="1" applyFill="1" applyBorder="1" applyAlignment="1">
      <alignment vertical="center"/>
    </xf>
    <xf numFmtId="10" fontId="6" fillId="4" borderId="23" xfId="0" applyNumberFormat="1" applyFont="1" applyFill="1" applyBorder="1" applyAlignment="1">
      <alignment horizontal="right" vertical="center"/>
    </xf>
    <xf numFmtId="165" fontId="6" fillId="4" borderId="13" xfId="4" applyFont="1" applyFill="1" applyBorder="1" applyAlignment="1" applyProtection="1">
      <alignment vertical="center"/>
    </xf>
    <xf numFmtId="10" fontId="8" fillId="2" borderId="23" xfId="0" applyNumberFormat="1" applyFont="1" applyFill="1" applyBorder="1" applyAlignment="1">
      <alignment horizontal="right" vertical="center"/>
    </xf>
    <xf numFmtId="10" fontId="6" fillId="0" borderId="13" xfId="3" applyNumberFormat="1" applyFont="1" applyBorder="1" applyAlignment="1" applyProtection="1">
      <alignment horizontal="right" vertical="center"/>
    </xf>
    <xf numFmtId="165" fontId="8" fillId="2" borderId="13" xfId="4" applyFont="1" applyFill="1" applyBorder="1" applyAlignment="1" applyProtection="1">
      <alignment horizontal="right" vertical="center"/>
    </xf>
    <xf numFmtId="10" fontId="8" fillId="0" borderId="13" xfId="3" applyNumberFormat="1" applyFont="1" applyBorder="1" applyAlignment="1" applyProtection="1">
      <alignment horizontal="right" vertical="center"/>
    </xf>
    <xf numFmtId="0" fontId="8" fillId="3" borderId="9" xfId="0" applyFont="1" applyFill="1" applyBorder="1" applyAlignment="1">
      <alignment vertical="center"/>
    </xf>
    <xf numFmtId="0" fontId="6" fillId="3" borderId="23" xfId="0" applyFont="1" applyFill="1" applyBorder="1" applyAlignment="1">
      <alignment horizontal="right" vertical="center"/>
    </xf>
    <xf numFmtId="165" fontId="6" fillId="3" borderId="13" xfId="4" applyFont="1" applyFill="1" applyBorder="1" applyAlignment="1" applyProtection="1">
      <alignment vertical="center"/>
    </xf>
    <xf numFmtId="166" fontId="6" fillId="3" borderId="13" xfId="4" applyNumberFormat="1" applyFont="1" applyFill="1" applyBorder="1" applyAlignment="1" applyProtection="1">
      <alignment horizontal="right" vertical="center"/>
    </xf>
    <xf numFmtId="0" fontId="15" fillId="0" borderId="0" xfId="0" applyFont="1"/>
    <xf numFmtId="0" fontId="7" fillId="2" borderId="23" xfId="0" applyFont="1" applyFill="1" applyBorder="1" applyAlignment="1">
      <alignment vertical="center"/>
    </xf>
    <xf numFmtId="165" fontId="5" fillId="2" borderId="13" xfId="4" applyFont="1" applyFill="1" applyBorder="1" applyAlignment="1" applyProtection="1">
      <alignment vertical="center"/>
    </xf>
    <xf numFmtId="10" fontId="5" fillId="0" borderId="13" xfId="3" applyNumberFormat="1" applyFont="1" applyBorder="1" applyAlignment="1" applyProtection="1">
      <alignment vertical="center"/>
    </xf>
    <xf numFmtId="10" fontId="7" fillId="0" borderId="13" xfId="3" applyNumberFormat="1" applyFont="1" applyBorder="1" applyAlignment="1" applyProtection="1">
      <alignment vertical="center"/>
    </xf>
    <xf numFmtId="165" fontId="8" fillId="4" borderId="1" xfId="4" applyFont="1" applyFill="1" applyBorder="1" applyAlignment="1" applyProtection="1">
      <alignment horizontal="center" vertical="center"/>
    </xf>
    <xf numFmtId="165" fontId="8" fillId="4" borderId="3" xfId="4" applyFont="1" applyFill="1" applyBorder="1" applyAlignment="1" applyProtection="1">
      <alignment horizontal="center" vertical="center"/>
    </xf>
    <xf numFmtId="165" fontId="8" fillId="4" borderId="25" xfId="4" applyFont="1" applyFill="1" applyBorder="1" applyAlignment="1" applyProtection="1">
      <alignment vertical="center"/>
    </xf>
    <xf numFmtId="165" fontId="8" fillId="4" borderId="24" xfId="4" applyFont="1" applyFill="1" applyBorder="1" applyAlignment="1" applyProtection="1">
      <alignment horizontal="center" vertical="center"/>
    </xf>
    <xf numFmtId="0" fontId="1" fillId="0" borderId="0" xfId="1" applyProtection="1"/>
    <xf numFmtId="165" fontId="8" fillId="0" borderId="0" xfId="4" applyFont="1" applyAlignment="1" applyProtection="1">
      <alignment horizontal="center" vertical="center"/>
    </xf>
    <xf numFmtId="165" fontId="8" fillId="0" borderId="24" xfId="4" applyFont="1" applyBorder="1" applyAlignment="1" applyProtection="1">
      <alignment horizontal="right" vertical="center"/>
    </xf>
    <xf numFmtId="167" fontId="8" fillId="4" borderId="24" xfId="2" applyNumberFormat="1" applyFont="1" applyFill="1" applyBorder="1" applyAlignment="1" applyProtection="1">
      <alignment horizontal="center" vertical="center"/>
    </xf>
    <xf numFmtId="165" fontId="4" fillId="3" borderId="2" xfId="4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19" fillId="5" borderId="20" xfId="0" applyFont="1" applyFill="1" applyBorder="1" applyAlignment="1">
      <alignment horizontal="center"/>
    </xf>
    <xf numFmtId="0" fontId="19" fillId="5" borderId="20" xfId="0" applyFont="1" applyFill="1" applyBorder="1" applyAlignment="1">
      <alignment horizontal="center"/>
    </xf>
    <xf numFmtId="0" fontId="19" fillId="0" borderId="20" xfId="0" applyFont="1" applyBorder="1"/>
    <xf numFmtId="0" fontId="19" fillId="5" borderId="20" xfId="0" applyFont="1" applyFill="1" applyBorder="1"/>
    <xf numFmtId="0" fontId="19" fillId="5" borderId="20" xfId="0" applyFont="1" applyFill="1" applyBorder="1" applyAlignment="1">
      <alignment horizontal="left"/>
    </xf>
    <xf numFmtId="165" fontId="19" fillId="0" borderId="20" xfId="4" applyFont="1" applyBorder="1"/>
  </cellXfs>
  <cellStyles count="5">
    <cellStyle name="Hiperlink" xfId="1" builtinId="8"/>
    <cellStyle name="Moeda" xfId="2" builtinId="4"/>
    <cellStyle name="Normal" xfId="0" builtinId="0"/>
    <cellStyle name="Porcentagem" xfId="3" builtinId="5"/>
    <cellStyle name="Vírgula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84"/>
  <sheetViews>
    <sheetView tabSelected="1" zoomScaleNormal="100" workbookViewId="0">
      <pane ySplit="3" topLeftCell="A19" activePane="bottomLeft" state="frozen"/>
      <selection pane="bottomLeft" activeCell="K65" sqref="K65"/>
    </sheetView>
  </sheetViews>
  <sheetFormatPr defaultColWidth="8.7109375" defaultRowHeight="15" x14ac:dyDescent="0.25"/>
  <cols>
    <col min="1" max="1" width="44.7109375" customWidth="1"/>
    <col min="2" max="2" width="9.140625" style="1" customWidth="1"/>
    <col min="3" max="3" width="12.85546875" style="2" customWidth="1"/>
    <col min="4" max="4" width="8.85546875" style="3" customWidth="1"/>
    <col min="5" max="5" width="13.7109375" style="4" customWidth="1"/>
    <col min="6" max="6" width="8.85546875" style="3" customWidth="1"/>
    <col min="7" max="7" width="10.28515625" style="4" customWidth="1"/>
    <col min="8" max="8" width="14.7109375" style="3" bestFit="1" customWidth="1"/>
    <col min="9" max="9" width="10" hidden="1" customWidth="1"/>
    <col min="10" max="10" width="12.28515625" bestFit="1" customWidth="1"/>
    <col min="11" max="11" width="22.42578125" customWidth="1"/>
    <col min="12" max="12" width="14.42578125" customWidth="1"/>
    <col min="13" max="13" width="13.5703125" customWidth="1"/>
    <col min="14" max="14" width="12" customWidth="1"/>
    <col min="15" max="15" width="19.42578125" customWidth="1"/>
    <col min="16" max="16" width="14.5703125" customWidth="1"/>
    <col min="17" max="17" width="18.140625" customWidth="1"/>
    <col min="18" max="18" width="18.85546875" customWidth="1"/>
    <col min="19" max="19" width="23.140625" customWidth="1"/>
    <col min="20" max="20" width="27.140625" customWidth="1"/>
  </cols>
  <sheetData>
    <row r="1" spans="1:12" ht="15.75" x14ac:dyDescent="0.25">
      <c r="A1" s="86" t="s">
        <v>0</v>
      </c>
      <c r="B1" s="86"/>
      <c r="C1" s="86"/>
      <c r="D1" s="86"/>
      <c r="E1" s="86"/>
      <c r="F1" s="86"/>
      <c r="G1" s="86"/>
      <c r="H1" s="86"/>
    </row>
    <row r="3" spans="1:12" ht="33.950000000000003" customHeight="1" x14ac:dyDescent="0.25">
      <c r="A3" s="5" t="s">
        <v>1</v>
      </c>
      <c r="B3" s="85" t="s">
        <v>2</v>
      </c>
      <c r="C3" s="85"/>
      <c r="D3" s="85" t="s">
        <v>3</v>
      </c>
      <c r="E3" s="85"/>
      <c r="F3" s="85" t="s">
        <v>4</v>
      </c>
      <c r="G3" s="85"/>
      <c r="H3" s="6" t="s">
        <v>5</v>
      </c>
    </row>
    <row r="4" spans="1:12" x14ac:dyDescent="0.25">
      <c r="A4" s="7" t="s">
        <v>6</v>
      </c>
      <c r="B4" s="8"/>
      <c r="C4" s="9"/>
      <c r="D4" s="10"/>
      <c r="E4" s="9"/>
      <c r="F4" s="10"/>
      <c r="G4" s="9"/>
      <c r="H4" s="11"/>
    </row>
    <row r="5" spans="1:12" x14ac:dyDescent="0.25">
      <c r="A5" s="12" t="s">
        <v>7</v>
      </c>
      <c r="B5" s="13" t="s">
        <v>8</v>
      </c>
      <c r="C5" s="14" t="s">
        <v>9</v>
      </c>
      <c r="D5" s="15" t="s">
        <v>8</v>
      </c>
      <c r="E5" s="14" t="s">
        <v>9</v>
      </c>
      <c r="F5" s="15" t="s">
        <v>8</v>
      </c>
      <c r="G5" s="14" t="s">
        <v>9</v>
      </c>
      <c r="H5" s="16" t="s">
        <v>9</v>
      </c>
    </row>
    <row r="6" spans="1:12" x14ac:dyDescent="0.25">
      <c r="A6" s="17" t="s">
        <v>10</v>
      </c>
      <c r="B6" s="13"/>
      <c r="C6" s="14"/>
      <c r="D6" s="15"/>
      <c r="E6" s="14"/>
      <c r="F6" s="15"/>
      <c r="G6" s="14"/>
      <c r="H6" s="18">
        <v>0</v>
      </c>
    </row>
    <row r="7" spans="1:12" x14ac:dyDescent="0.25">
      <c r="A7" s="12" t="s">
        <v>11</v>
      </c>
      <c r="B7" s="19">
        <v>1</v>
      </c>
      <c r="C7" s="20"/>
      <c r="D7" s="19">
        <v>1</v>
      </c>
      <c r="E7" s="20"/>
      <c r="F7" s="19">
        <v>1</v>
      </c>
      <c r="G7" s="20"/>
      <c r="H7" s="18">
        <v>0</v>
      </c>
    </row>
    <row r="8" spans="1:12" x14ac:dyDescent="0.25">
      <c r="A8" s="12" t="s">
        <v>12</v>
      </c>
      <c r="B8" s="21">
        <v>0</v>
      </c>
      <c r="C8" s="20">
        <f t="shared" ref="C8:C9" si="0">$C$7*B8</f>
        <v>0</v>
      </c>
      <c r="D8" s="21">
        <v>0</v>
      </c>
      <c r="E8" s="20">
        <f t="shared" ref="E8:E9" si="1">$E$7*D8</f>
        <v>0</v>
      </c>
      <c r="F8" s="21">
        <v>0</v>
      </c>
      <c r="G8" s="20">
        <f t="shared" ref="G8:G9" si="2">$G$7*F8</f>
        <v>0</v>
      </c>
      <c r="H8" s="18">
        <v>0</v>
      </c>
      <c r="L8" s="22"/>
    </row>
    <row r="9" spans="1:12" x14ac:dyDescent="0.25">
      <c r="A9" s="12" t="s">
        <v>13</v>
      </c>
      <c r="B9" s="21">
        <v>0</v>
      </c>
      <c r="C9" s="20">
        <f t="shared" si="0"/>
        <v>0</v>
      </c>
      <c r="D9" s="21">
        <v>0</v>
      </c>
      <c r="E9" s="20">
        <f t="shared" si="1"/>
        <v>0</v>
      </c>
      <c r="F9" s="21">
        <v>0</v>
      </c>
      <c r="G9" s="20">
        <f t="shared" si="2"/>
        <v>0</v>
      </c>
      <c r="H9" s="18">
        <v>0</v>
      </c>
    </row>
    <row r="10" spans="1:12" x14ac:dyDescent="0.25">
      <c r="A10" s="12" t="s">
        <v>14</v>
      </c>
      <c r="B10" s="21">
        <v>0</v>
      </c>
      <c r="C10" s="20">
        <f t="shared" ref="C10:C11" si="3">$C$7*B10</f>
        <v>0</v>
      </c>
      <c r="D10" s="21">
        <v>0</v>
      </c>
      <c r="E10" s="20">
        <f t="shared" ref="E10:E11" si="4">$E$7*D10</f>
        <v>0</v>
      </c>
      <c r="F10" s="21">
        <v>0</v>
      </c>
      <c r="G10" s="20">
        <f t="shared" ref="G10:G11" si="5">$G$7*F10</f>
        <v>0</v>
      </c>
      <c r="H10" s="18">
        <v>0</v>
      </c>
    </row>
    <row r="11" spans="1:12" x14ac:dyDescent="0.25">
      <c r="A11" s="12" t="s">
        <v>15</v>
      </c>
      <c r="B11" s="21">
        <v>0</v>
      </c>
      <c r="C11" s="20">
        <f t="shared" si="3"/>
        <v>0</v>
      </c>
      <c r="D11" s="21">
        <v>0</v>
      </c>
      <c r="E11" s="20">
        <f t="shared" si="4"/>
        <v>0</v>
      </c>
      <c r="F11" s="21">
        <v>0</v>
      </c>
      <c r="G11" s="20">
        <f t="shared" si="5"/>
        <v>0</v>
      </c>
      <c r="H11" s="18">
        <v>0</v>
      </c>
    </row>
    <row r="12" spans="1:12" x14ac:dyDescent="0.25">
      <c r="A12" s="23" t="s">
        <v>16</v>
      </c>
      <c r="B12" s="21"/>
      <c r="C12" s="20">
        <f>SUM(C7:C11)</f>
        <v>0</v>
      </c>
      <c r="D12" s="24"/>
      <c r="E12" s="20">
        <f>SUM(E7:E11)</f>
        <v>0</v>
      </c>
      <c r="F12" s="24"/>
      <c r="G12" s="20">
        <f>SUM(G7:G11)</f>
        <v>0</v>
      </c>
      <c r="H12" s="18">
        <v>0</v>
      </c>
    </row>
    <row r="13" spans="1:12" x14ac:dyDescent="0.25">
      <c r="A13" s="23" t="s">
        <v>17</v>
      </c>
      <c r="B13" s="21"/>
      <c r="C13" s="25">
        <f>C12</f>
        <v>0</v>
      </c>
      <c r="D13" s="24"/>
      <c r="E13" s="25">
        <f>E12</f>
        <v>0</v>
      </c>
      <c r="F13" s="24"/>
      <c r="G13" s="25">
        <f>G12</f>
        <v>0</v>
      </c>
      <c r="H13" s="18">
        <v>0</v>
      </c>
    </row>
    <row r="14" spans="1:12" x14ac:dyDescent="0.25">
      <c r="A14" s="23" t="s">
        <v>18</v>
      </c>
      <c r="B14" s="21"/>
      <c r="C14" s="20"/>
      <c r="D14" s="24"/>
      <c r="E14" s="20"/>
      <c r="F14" s="24"/>
      <c r="G14" s="20"/>
      <c r="H14" s="18">
        <v>0</v>
      </c>
    </row>
    <row r="15" spans="1:12" x14ac:dyDescent="0.25">
      <c r="A15" s="23" t="s">
        <v>19</v>
      </c>
      <c r="B15" s="21"/>
      <c r="C15" s="20"/>
      <c r="D15" s="24"/>
      <c r="E15" s="20"/>
      <c r="F15" s="24"/>
      <c r="G15" s="20"/>
      <c r="H15" s="18">
        <v>0</v>
      </c>
    </row>
    <row r="16" spans="1:12" x14ac:dyDescent="0.25">
      <c r="A16" s="12" t="s">
        <v>20</v>
      </c>
      <c r="B16" s="19">
        <v>0.2</v>
      </c>
      <c r="C16" s="20">
        <f t="shared" ref="C16:C23" si="6">$C$13*B16</f>
        <v>0</v>
      </c>
      <c r="D16" s="26">
        <v>0.2</v>
      </c>
      <c r="E16" s="20">
        <f t="shared" ref="E16:E23" si="7">$E$13*D16</f>
        <v>0</v>
      </c>
      <c r="F16" s="26">
        <v>0.2</v>
      </c>
      <c r="G16" s="20">
        <f t="shared" ref="G16:G23" si="8">$G$13*F16</f>
        <v>0</v>
      </c>
      <c r="H16" s="18">
        <v>0</v>
      </c>
    </row>
    <row r="17" spans="1:8" x14ac:dyDescent="0.25">
      <c r="A17" s="12" t="s">
        <v>21</v>
      </c>
      <c r="B17" s="19">
        <v>1.4999999999999999E-2</v>
      </c>
      <c r="C17" s="20">
        <f t="shared" si="6"/>
        <v>0</v>
      </c>
      <c r="D17" s="26">
        <v>1.4999999999999999E-2</v>
      </c>
      <c r="E17" s="20">
        <f t="shared" si="7"/>
        <v>0</v>
      </c>
      <c r="F17" s="26">
        <v>1.4999999999999999E-2</v>
      </c>
      <c r="G17" s="20">
        <f t="shared" si="8"/>
        <v>0</v>
      </c>
      <c r="H17" s="18">
        <v>0</v>
      </c>
    </row>
    <row r="18" spans="1:8" x14ac:dyDescent="0.25">
      <c r="A18" s="12" t="s">
        <v>22</v>
      </c>
      <c r="B18" s="19">
        <v>0.01</v>
      </c>
      <c r="C18" s="20">
        <f t="shared" si="6"/>
        <v>0</v>
      </c>
      <c r="D18" s="26">
        <v>0.01</v>
      </c>
      <c r="E18" s="20">
        <f t="shared" si="7"/>
        <v>0</v>
      </c>
      <c r="F18" s="26">
        <v>0.01</v>
      </c>
      <c r="G18" s="20">
        <f t="shared" si="8"/>
        <v>0</v>
      </c>
      <c r="H18" s="18">
        <v>0</v>
      </c>
    </row>
    <row r="19" spans="1:8" x14ac:dyDescent="0.25">
      <c r="A19" s="12" t="s">
        <v>23</v>
      </c>
      <c r="B19" s="19">
        <v>2E-3</v>
      </c>
      <c r="C19" s="20">
        <f t="shared" si="6"/>
        <v>0</v>
      </c>
      <c r="D19" s="26">
        <v>2E-3</v>
      </c>
      <c r="E19" s="20">
        <f t="shared" si="7"/>
        <v>0</v>
      </c>
      <c r="F19" s="26">
        <v>2E-3</v>
      </c>
      <c r="G19" s="20">
        <f t="shared" si="8"/>
        <v>0</v>
      </c>
      <c r="H19" s="18">
        <v>0</v>
      </c>
    </row>
    <row r="20" spans="1:8" x14ac:dyDescent="0.25">
      <c r="A20" s="12" t="s">
        <v>24</v>
      </c>
      <c r="B20" s="19">
        <v>2.5000000000000001E-2</v>
      </c>
      <c r="C20" s="20">
        <f t="shared" si="6"/>
        <v>0</v>
      </c>
      <c r="D20" s="26">
        <v>2.5000000000000001E-2</v>
      </c>
      <c r="E20" s="20">
        <f t="shared" si="7"/>
        <v>0</v>
      </c>
      <c r="F20" s="26">
        <v>2.5000000000000001E-2</v>
      </c>
      <c r="G20" s="20">
        <f t="shared" si="8"/>
        <v>0</v>
      </c>
      <c r="H20" s="18">
        <v>0</v>
      </c>
    </row>
    <row r="21" spans="1:8" x14ac:dyDescent="0.25">
      <c r="A21" s="12" t="s">
        <v>25</v>
      </c>
      <c r="B21" s="19">
        <v>0.08</v>
      </c>
      <c r="C21" s="20">
        <f t="shared" si="6"/>
        <v>0</v>
      </c>
      <c r="D21" s="26">
        <v>0.08</v>
      </c>
      <c r="E21" s="20">
        <f t="shared" si="7"/>
        <v>0</v>
      </c>
      <c r="F21" s="26">
        <v>0.08</v>
      </c>
      <c r="G21" s="20">
        <f t="shared" si="8"/>
        <v>0</v>
      </c>
      <c r="H21" s="18">
        <v>0</v>
      </c>
    </row>
    <row r="22" spans="1:8" x14ac:dyDescent="0.25">
      <c r="A22" s="12" t="s">
        <v>26</v>
      </c>
      <c r="B22" s="19">
        <v>0.03</v>
      </c>
      <c r="C22" s="20">
        <f t="shared" si="6"/>
        <v>0</v>
      </c>
      <c r="D22" s="26">
        <v>0.03</v>
      </c>
      <c r="E22" s="20">
        <f t="shared" si="7"/>
        <v>0</v>
      </c>
      <c r="F22" s="26">
        <v>0.03</v>
      </c>
      <c r="G22" s="20">
        <f t="shared" si="8"/>
        <v>0</v>
      </c>
      <c r="H22" s="18">
        <v>0</v>
      </c>
    </row>
    <row r="23" spans="1:8" x14ac:dyDescent="0.25">
      <c r="A23" s="12" t="s">
        <v>27</v>
      </c>
      <c r="B23" s="19">
        <v>6.0000000000000001E-3</v>
      </c>
      <c r="C23" s="20">
        <f t="shared" si="6"/>
        <v>0</v>
      </c>
      <c r="D23" s="26">
        <v>6.0000000000000001E-3</v>
      </c>
      <c r="E23" s="20">
        <f t="shared" si="7"/>
        <v>0</v>
      </c>
      <c r="F23" s="26">
        <v>6.0000000000000001E-3</v>
      </c>
      <c r="G23" s="20">
        <f t="shared" si="8"/>
        <v>0</v>
      </c>
      <c r="H23" s="18">
        <v>0</v>
      </c>
    </row>
    <row r="24" spans="1:8" x14ac:dyDescent="0.25">
      <c r="A24" s="23" t="s">
        <v>28</v>
      </c>
      <c r="B24" s="27">
        <f t="shared" ref="B24:G24" si="9">SUM(B16:B23)</f>
        <v>0.3680000000000001</v>
      </c>
      <c r="C24" s="25">
        <f t="shared" si="9"/>
        <v>0</v>
      </c>
      <c r="D24" s="27">
        <f t="shared" si="9"/>
        <v>0.3680000000000001</v>
      </c>
      <c r="E24" s="25">
        <f t="shared" si="9"/>
        <v>0</v>
      </c>
      <c r="F24" s="27">
        <f t="shared" si="9"/>
        <v>0.3680000000000001</v>
      </c>
      <c r="G24" s="25">
        <f t="shared" si="9"/>
        <v>0</v>
      </c>
      <c r="H24" s="18">
        <v>0</v>
      </c>
    </row>
    <row r="25" spans="1:8" x14ac:dyDescent="0.25">
      <c r="A25" s="23" t="s">
        <v>29</v>
      </c>
      <c r="B25" s="21"/>
      <c r="C25" s="20"/>
      <c r="D25" s="24"/>
      <c r="E25" s="20"/>
      <c r="F25" s="24"/>
      <c r="G25" s="20"/>
      <c r="H25" s="18">
        <v>0</v>
      </c>
    </row>
    <row r="26" spans="1:8" x14ac:dyDescent="0.25">
      <c r="A26" s="12" t="s">
        <v>30</v>
      </c>
      <c r="B26" s="19">
        <v>2.7799999999999998E-2</v>
      </c>
      <c r="C26" s="20">
        <f t="shared" ref="C26:C32" si="10">$C$13*B26</f>
        <v>0</v>
      </c>
      <c r="D26" s="19">
        <v>2.7799999999999998E-2</v>
      </c>
      <c r="E26" s="20">
        <f t="shared" ref="E26:E32" si="11">$E$13*D26</f>
        <v>0</v>
      </c>
      <c r="F26" s="19">
        <v>2.7799999999999998E-2</v>
      </c>
      <c r="G26" s="20">
        <f t="shared" ref="G26:G32" si="12">$G$13*F26</f>
        <v>0</v>
      </c>
      <c r="H26" s="18">
        <v>0</v>
      </c>
    </row>
    <row r="27" spans="1:8" x14ac:dyDescent="0.25">
      <c r="A27" s="12" t="s">
        <v>31</v>
      </c>
      <c r="B27" s="19">
        <v>3.3999999999999998E-3</v>
      </c>
      <c r="C27" s="20">
        <f t="shared" si="10"/>
        <v>0</v>
      </c>
      <c r="D27" s="26">
        <v>3.3999999999999998E-3</v>
      </c>
      <c r="E27" s="20">
        <f t="shared" si="11"/>
        <v>0</v>
      </c>
      <c r="F27" s="26">
        <v>3.3999999999999998E-3</v>
      </c>
      <c r="G27" s="20">
        <f t="shared" si="12"/>
        <v>0</v>
      </c>
      <c r="H27" s="18">
        <v>0</v>
      </c>
    </row>
    <row r="28" spans="1:8" x14ac:dyDescent="0.25">
      <c r="A28" s="12" t="s">
        <v>32</v>
      </c>
      <c r="B28" s="19">
        <v>6.7000000000000002E-3</v>
      </c>
      <c r="C28" s="20">
        <f t="shared" si="10"/>
        <v>0</v>
      </c>
      <c r="D28" s="26">
        <v>6.7000000000000002E-3</v>
      </c>
      <c r="E28" s="20">
        <f t="shared" si="11"/>
        <v>0</v>
      </c>
      <c r="F28" s="26">
        <v>6.7000000000000002E-3</v>
      </c>
      <c r="G28" s="20">
        <f t="shared" si="12"/>
        <v>0</v>
      </c>
      <c r="H28" s="18">
        <v>0</v>
      </c>
    </row>
    <row r="29" spans="1:8" x14ac:dyDescent="0.25">
      <c r="A29" s="12" t="s">
        <v>33</v>
      </c>
      <c r="B29" s="19">
        <v>2.7000000000000001E-3</v>
      </c>
      <c r="C29" s="20">
        <f t="shared" si="10"/>
        <v>0</v>
      </c>
      <c r="D29" s="26">
        <v>2.7000000000000001E-3</v>
      </c>
      <c r="E29" s="20">
        <f t="shared" si="11"/>
        <v>0</v>
      </c>
      <c r="F29" s="26">
        <v>2.7000000000000001E-3</v>
      </c>
      <c r="G29" s="20">
        <f t="shared" si="12"/>
        <v>0</v>
      </c>
      <c r="H29" s="18">
        <v>0</v>
      </c>
    </row>
    <row r="30" spans="1:8" x14ac:dyDescent="0.25">
      <c r="A30" s="12" t="s">
        <v>34</v>
      </c>
      <c r="B30" s="19">
        <v>2.0000000000000001E-4</v>
      </c>
      <c r="C30" s="20">
        <f t="shared" si="10"/>
        <v>0</v>
      </c>
      <c r="D30" s="26">
        <v>2.0000000000000001E-4</v>
      </c>
      <c r="E30" s="20">
        <f t="shared" si="11"/>
        <v>0</v>
      </c>
      <c r="F30" s="26">
        <v>2.0000000000000001E-4</v>
      </c>
      <c r="G30" s="20">
        <f t="shared" si="12"/>
        <v>0</v>
      </c>
      <c r="H30" s="18">
        <v>0</v>
      </c>
    </row>
    <row r="31" spans="1:8" x14ac:dyDescent="0.25">
      <c r="A31" s="12" t="s">
        <v>35</v>
      </c>
      <c r="B31" s="19">
        <v>1E-4</v>
      </c>
      <c r="C31" s="20">
        <f t="shared" si="10"/>
        <v>0</v>
      </c>
      <c r="D31" s="26">
        <v>1E-4</v>
      </c>
      <c r="E31" s="20">
        <f t="shared" si="11"/>
        <v>0</v>
      </c>
      <c r="F31" s="26">
        <v>1E-4</v>
      </c>
      <c r="G31" s="20">
        <f t="shared" si="12"/>
        <v>0</v>
      </c>
      <c r="H31" s="18">
        <v>0</v>
      </c>
    </row>
    <row r="32" spans="1:8" x14ac:dyDescent="0.25">
      <c r="A32" s="12" t="s">
        <v>36</v>
      </c>
      <c r="B32" s="19">
        <v>8.3299999999999999E-2</v>
      </c>
      <c r="C32" s="20">
        <f t="shared" si="10"/>
        <v>0</v>
      </c>
      <c r="D32" s="26">
        <v>8.3299999999999999E-2</v>
      </c>
      <c r="E32" s="20">
        <f t="shared" si="11"/>
        <v>0</v>
      </c>
      <c r="F32" s="26">
        <v>8.3299999999999999E-2</v>
      </c>
      <c r="G32" s="20">
        <f t="shared" si="12"/>
        <v>0</v>
      </c>
      <c r="H32" s="18">
        <v>0</v>
      </c>
    </row>
    <row r="33" spans="1:16" x14ac:dyDescent="0.25">
      <c r="A33" s="23" t="s">
        <v>37</v>
      </c>
      <c r="B33" s="27">
        <f t="shared" ref="B33:G33" si="13">SUM(B26:B32)</f>
        <v>0.1242</v>
      </c>
      <c r="C33" s="25">
        <f t="shared" si="13"/>
        <v>0</v>
      </c>
      <c r="D33" s="27">
        <f t="shared" si="13"/>
        <v>0.1242</v>
      </c>
      <c r="E33" s="25">
        <f t="shared" si="13"/>
        <v>0</v>
      </c>
      <c r="F33" s="27">
        <f t="shared" si="13"/>
        <v>0.1242</v>
      </c>
      <c r="G33" s="25">
        <f t="shared" si="13"/>
        <v>0</v>
      </c>
      <c r="H33" s="18">
        <v>0</v>
      </c>
    </row>
    <row r="34" spans="1:16" s="28" customFormat="1" x14ac:dyDescent="0.25">
      <c r="A34" s="29" t="s">
        <v>38</v>
      </c>
      <c r="B34" s="30"/>
      <c r="C34" s="31"/>
      <c r="D34" s="32"/>
      <c r="E34" s="31"/>
      <c r="F34" s="32"/>
      <c r="G34" s="31"/>
      <c r="H34" s="33">
        <v>0</v>
      </c>
    </row>
    <row r="35" spans="1:16" s="28" customFormat="1" x14ac:dyDescent="0.25">
      <c r="A35" s="34" t="s">
        <v>39</v>
      </c>
      <c r="B35" s="35">
        <v>2.1700000000000001E-2</v>
      </c>
      <c r="C35" s="31">
        <f t="shared" ref="C35:C37" si="14">$C$13*B35</f>
        <v>0</v>
      </c>
      <c r="D35" s="36">
        <v>2.1700000000000001E-2</v>
      </c>
      <c r="E35" s="31">
        <f t="shared" ref="E35:E37" si="15">$E$13*D35</f>
        <v>0</v>
      </c>
      <c r="F35" s="36">
        <v>2.1700000000000001E-2</v>
      </c>
      <c r="G35" s="31">
        <f t="shared" ref="G35:G37" si="16">$G$13*F35</f>
        <v>0</v>
      </c>
      <c r="H35" s="33">
        <v>0</v>
      </c>
    </row>
    <row r="36" spans="1:16" s="28" customFormat="1" x14ac:dyDescent="0.25">
      <c r="A36" s="34" t="s">
        <v>40</v>
      </c>
      <c r="B36" s="35">
        <v>4.1000000000000003E-3</v>
      </c>
      <c r="C36" s="31">
        <f t="shared" si="14"/>
        <v>0</v>
      </c>
      <c r="D36" s="36">
        <v>4.1000000000000003E-3</v>
      </c>
      <c r="E36" s="31">
        <f t="shared" si="15"/>
        <v>0</v>
      </c>
      <c r="F36" s="36">
        <v>4.1000000000000003E-3</v>
      </c>
      <c r="G36" s="31">
        <f t="shared" si="16"/>
        <v>0</v>
      </c>
      <c r="H36" s="33">
        <v>0</v>
      </c>
    </row>
    <row r="37" spans="1:16" s="28" customFormat="1" x14ac:dyDescent="0.25">
      <c r="A37" s="34" t="s">
        <v>41</v>
      </c>
      <c r="B37" s="35">
        <v>4.6699999999999998E-2</v>
      </c>
      <c r="C37" s="31">
        <f t="shared" si="14"/>
        <v>0</v>
      </c>
      <c r="D37" s="35">
        <v>4.6699999999999998E-2</v>
      </c>
      <c r="E37" s="31">
        <f t="shared" si="15"/>
        <v>0</v>
      </c>
      <c r="F37" s="35">
        <v>4.6699999999999998E-2</v>
      </c>
      <c r="G37" s="31">
        <f t="shared" si="16"/>
        <v>0</v>
      </c>
      <c r="H37" s="33">
        <v>0</v>
      </c>
    </row>
    <row r="38" spans="1:16" s="28" customFormat="1" x14ac:dyDescent="0.25">
      <c r="A38" s="29" t="s">
        <v>42</v>
      </c>
      <c r="B38" s="37">
        <f t="shared" ref="B38:G38" si="17">SUM(B35:B37)</f>
        <v>7.2499999999999995E-2</v>
      </c>
      <c r="C38" s="38">
        <f t="shared" si="17"/>
        <v>0</v>
      </c>
      <c r="D38" s="37">
        <f t="shared" si="17"/>
        <v>7.2499999999999995E-2</v>
      </c>
      <c r="E38" s="38">
        <f t="shared" si="17"/>
        <v>0</v>
      </c>
      <c r="F38" s="37">
        <f t="shared" si="17"/>
        <v>7.2499999999999995E-2</v>
      </c>
      <c r="G38" s="38">
        <f t="shared" si="17"/>
        <v>0</v>
      </c>
      <c r="H38" s="33">
        <v>0</v>
      </c>
    </row>
    <row r="39" spans="1:16" x14ac:dyDescent="0.25">
      <c r="A39" s="29" t="s">
        <v>43</v>
      </c>
      <c r="B39" s="39"/>
      <c r="C39" s="31"/>
      <c r="D39" s="40"/>
      <c r="E39" s="31"/>
      <c r="F39" s="40"/>
      <c r="G39" s="31"/>
      <c r="H39" s="18">
        <v>0</v>
      </c>
    </row>
    <row r="40" spans="1:16" x14ac:dyDescent="0.25">
      <c r="A40" s="34" t="s">
        <v>44</v>
      </c>
      <c r="B40" s="41">
        <v>7.22E-2</v>
      </c>
      <c r="C40" s="31">
        <f>$C$13*B40</f>
        <v>0</v>
      </c>
      <c r="D40" s="42">
        <v>7.22E-2</v>
      </c>
      <c r="E40" s="31">
        <f>$E$13*D40</f>
        <v>0</v>
      </c>
      <c r="F40" s="42">
        <v>7.22E-2</v>
      </c>
      <c r="G40" s="31">
        <f>$G$13*F40</f>
        <v>0</v>
      </c>
      <c r="H40" s="18">
        <v>0</v>
      </c>
    </row>
    <row r="41" spans="1:16" s="28" customFormat="1" x14ac:dyDescent="0.25">
      <c r="A41" s="29" t="s">
        <v>45</v>
      </c>
      <c r="B41" s="30"/>
      <c r="C41" s="43"/>
      <c r="D41" s="30"/>
      <c r="E41" s="43"/>
      <c r="F41" s="30"/>
      <c r="G41" s="43"/>
      <c r="H41" s="33">
        <v>0</v>
      </c>
    </row>
    <row r="42" spans="1:16" s="28" customFormat="1" x14ac:dyDescent="0.25">
      <c r="A42" s="34" t="s">
        <v>46</v>
      </c>
      <c r="B42" s="37">
        <v>8.8999999999999999E-3</v>
      </c>
      <c r="C42" s="31">
        <f>$C$13*B42</f>
        <v>0</v>
      </c>
      <c r="D42" s="37">
        <v>8.8999999999999999E-3</v>
      </c>
      <c r="E42" s="31">
        <f>$E$13*D42</f>
        <v>0</v>
      </c>
      <c r="F42" s="37">
        <v>8.8999999999999999E-3</v>
      </c>
      <c r="G42" s="31">
        <f>$G$13*F42</f>
        <v>0</v>
      </c>
      <c r="H42" s="33">
        <v>0</v>
      </c>
    </row>
    <row r="43" spans="1:16" x14ac:dyDescent="0.25">
      <c r="A43" s="23" t="s">
        <v>47</v>
      </c>
      <c r="B43" s="27">
        <f t="shared" ref="B43:G43" si="18">SUM(B40,B38,B33,B24,B42)</f>
        <v>0.64580000000000015</v>
      </c>
      <c r="C43" s="44">
        <f t="shared" si="18"/>
        <v>0</v>
      </c>
      <c r="D43" s="27">
        <f t="shared" si="18"/>
        <v>0.64580000000000015</v>
      </c>
      <c r="E43" s="44">
        <f t="shared" si="18"/>
        <v>0</v>
      </c>
      <c r="F43" s="27">
        <f t="shared" si="18"/>
        <v>0.64580000000000015</v>
      </c>
      <c r="G43" s="44">
        <f t="shared" si="18"/>
        <v>0</v>
      </c>
      <c r="H43" s="18">
        <v>0</v>
      </c>
      <c r="K43" s="88" t="s">
        <v>48</v>
      </c>
      <c r="L43" s="88"/>
      <c r="M43" s="88"/>
      <c r="N43" s="88"/>
      <c r="O43" s="88"/>
      <c r="P43" s="88"/>
    </row>
    <row r="44" spans="1:16" x14ac:dyDescent="0.25">
      <c r="A44" s="23" t="s">
        <v>49</v>
      </c>
      <c r="B44" s="46"/>
      <c r="C44" s="47">
        <f>C43+C13</f>
        <v>0</v>
      </c>
      <c r="D44" s="46"/>
      <c r="E44" s="47">
        <f>E43+E13</f>
        <v>0</v>
      </c>
      <c r="F44" s="46"/>
      <c r="G44" s="47">
        <f>G43+G13</f>
        <v>0</v>
      </c>
      <c r="H44" s="18">
        <v>0</v>
      </c>
      <c r="K44" s="89" t="s">
        <v>102</v>
      </c>
      <c r="L44" s="89" t="s">
        <v>103</v>
      </c>
      <c r="M44" s="89" t="s">
        <v>104</v>
      </c>
      <c r="N44" s="89" t="s">
        <v>105</v>
      </c>
      <c r="O44" s="89" t="s">
        <v>106</v>
      </c>
      <c r="P44" s="89" t="s">
        <v>107</v>
      </c>
    </row>
    <row r="45" spans="1:16" x14ac:dyDescent="0.25">
      <c r="A45" s="23" t="s">
        <v>50</v>
      </c>
      <c r="B45" s="48"/>
      <c r="C45" s="49"/>
      <c r="D45" s="50"/>
      <c r="E45" s="18"/>
      <c r="F45" s="50"/>
      <c r="G45" s="18"/>
      <c r="H45" s="51">
        <v>0</v>
      </c>
      <c r="K45" s="52"/>
      <c r="L45" s="52"/>
      <c r="M45" s="52"/>
      <c r="N45" s="52"/>
      <c r="O45" s="52"/>
      <c r="P45" s="53"/>
    </row>
    <row r="46" spans="1:16" x14ac:dyDescent="0.25">
      <c r="A46" s="12" t="s">
        <v>51</v>
      </c>
      <c r="B46" s="48"/>
      <c r="C46" s="49">
        <f t="shared" ref="C46:C62" si="19">(H46/21)</f>
        <v>0</v>
      </c>
      <c r="D46" s="50"/>
      <c r="E46" s="49">
        <f t="shared" ref="E46:E62" si="20">(H46/21)</f>
        <v>0</v>
      </c>
      <c r="F46" s="50"/>
      <c r="G46" s="49">
        <f t="shared" ref="G46:G62" si="21">(H46/21)</f>
        <v>0</v>
      </c>
      <c r="H46" s="18"/>
      <c r="K46" s="52" t="s">
        <v>99</v>
      </c>
      <c r="L46" s="54"/>
      <c r="M46" s="45">
        <v>1</v>
      </c>
      <c r="N46" s="45">
        <v>20</v>
      </c>
      <c r="O46" s="54"/>
      <c r="P46" s="55">
        <f t="shared" ref="P46:P47" si="22">L46*M46*N46*O46</f>
        <v>0</v>
      </c>
    </row>
    <row r="47" spans="1:16" x14ac:dyDescent="0.25">
      <c r="A47" s="12" t="s">
        <v>52</v>
      </c>
      <c r="B47" s="48"/>
      <c r="C47" s="49">
        <f t="shared" si="19"/>
        <v>0</v>
      </c>
      <c r="D47" s="50"/>
      <c r="E47" s="49">
        <f t="shared" si="20"/>
        <v>0</v>
      </c>
      <c r="F47" s="50"/>
      <c r="G47" s="49">
        <f t="shared" si="21"/>
        <v>0</v>
      </c>
      <c r="H47" s="18"/>
      <c r="K47" s="52" t="s">
        <v>100</v>
      </c>
      <c r="L47" s="54"/>
      <c r="M47" s="45">
        <v>3</v>
      </c>
      <c r="N47" s="45">
        <v>20</v>
      </c>
      <c r="O47" s="54"/>
      <c r="P47" s="55">
        <f t="shared" si="22"/>
        <v>0</v>
      </c>
    </row>
    <row r="48" spans="1:16" x14ac:dyDescent="0.25">
      <c r="A48" s="12" t="s">
        <v>54</v>
      </c>
      <c r="B48" s="48"/>
      <c r="C48" s="49">
        <f t="shared" si="19"/>
        <v>0</v>
      </c>
      <c r="D48" s="50"/>
      <c r="E48" s="49">
        <f t="shared" si="20"/>
        <v>0</v>
      </c>
      <c r="F48" s="50"/>
      <c r="G48" s="49">
        <f t="shared" si="21"/>
        <v>0</v>
      </c>
      <c r="H48" s="18"/>
      <c r="K48" s="52" t="s">
        <v>55</v>
      </c>
      <c r="L48" s="54"/>
      <c r="M48" s="45">
        <v>1</v>
      </c>
      <c r="N48" s="45">
        <v>20</v>
      </c>
      <c r="O48" s="54"/>
      <c r="P48" s="55">
        <f t="shared" ref="P48:P49" si="23">L48*O48</f>
        <v>0</v>
      </c>
    </row>
    <row r="49" spans="1:16" x14ac:dyDescent="0.25">
      <c r="A49" s="12" t="s">
        <v>56</v>
      </c>
      <c r="B49" s="48"/>
      <c r="C49" s="49">
        <f t="shared" si="19"/>
        <v>0</v>
      </c>
      <c r="D49" s="50"/>
      <c r="E49" s="49">
        <f t="shared" si="20"/>
        <v>0</v>
      </c>
      <c r="F49" s="50"/>
      <c r="G49" s="49">
        <f t="shared" si="21"/>
        <v>0</v>
      </c>
      <c r="H49" s="18"/>
      <c r="K49" s="52" t="s">
        <v>101</v>
      </c>
      <c r="L49" s="54"/>
      <c r="M49" s="45">
        <v>1</v>
      </c>
      <c r="N49" s="45">
        <v>20</v>
      </c>
      <c r="O49" s="54"/>
      <c r="P49" s="55">
        <f t="shared" si="23"/>
        <v>0</v>
      </c>
    </row>
    <row r="50" spans="1:16" x14ac:dyDescent="0.25">
      <c r="A50" s="12" t="s">
        <v>57</v>
      </c>
      <c r="B50" s="48"/>
      <c r="C50" s="49">
        <f t="shared" si="19"/>
        <v>0</v>
      </c>
      <c r="D50" s="50"/>
      <c r="E50" s="49">
        <f t="shared" si="20"/>
        <v>0</v>
      </c>
      <c r="F50" s="50"/>
      <c r="G50" s="49">
        <f t="shared" si="21"/>
        <v>0</v>
      </c>
      <c r="H50" s="18"/>
      <c r="P50" s="53">
        <f>SUM(P45:P49)</f>
        <v>0</v>
      </c>
    </row>
    <row r="51" spans="1:16" x14ac:dyDescent="0.25">
      <c r="A51" s="12" t="s">
        <v>58</v>
      </c>
      <c r="B51" s="48"/>
      <c r="C51" s="49">
        <f t="shared" si="19"/>
        <v>0</v>
      </c>
      <c r="D51" s="50"/>
      <c r="E51" s="49">
        <f t="shared" si="20"/>
        <v>0</v>
      </c>
      <c r="F51" s="50"/>
      <c r="G51" s="49">
        <f t="shared" si="21"/>
        <v>0</v>
      </c>
      <c r="H51" s="18"/>
      <c r="K51" s="89" t="s">
        <v>102</v>
      </c>
      <c r="L51" s="91" t="s">
        <v>59</v>
      </c>
      <c r="M51" s="91" t="s">
        <v>60</v>
      </c>
    </row>
    <row r="52" spans="1:16" x14ac:dyDescent="0.25">
      <c r="A52" s="12" t="s">
        <v>61</v>
      </c>
      <c r="B52" s="48"/>
      <c r="C52" s="49">
        <f t="shared" si="19"/>
        <v>0</v>
      </c>
      <c r="D52" s="50"/>
      <c r="E52" s="49">
        <f t="shared" si="20"/>
        <v>0</v>
      </c>
      <c r="F52" s="50"/>
      <c r="G52" s="49">
        <f t="shared" si="21"/>
        <v>0</v>
      </c>
      <c r="H52" s="18"/>
      <c r="K52" s="52" t="s">
        <v>62</v>
      </c>
      <c r="L52" s="56"/>
      <c r="M52" s="53">
        <f>L52*0.02</f>
        <v>0</v>
      </c>
    </row>
    <row r="53" spans="1:16" x14ac:dyDescent="0.25">
      <c r="A53" s="12" t="s">
        <v>63</v>
      </c>
      <c r="B53" s="48"/>
      <c r="C53" s="49">
        <f t="shared" si="19"/>
        <v>0</v>
      </c>
      <c r="D53" s="50"/>
      <c r="E53" s="49">
        <f t="shared" si="20"/>
        <v>0</v>
      </c>
      <c r="F53" s="50"/>
      <c r="G53" s="49">
        <f t="shared" si="21"/>
        <v>0</v>
      </c>
      <c r="H53" s="18"/>
      <c r="K53" s="52" t="s">
        <v>53</v>
      </c>
      <c r="L53" s="56"/>
      <c r="M53" s="53">
        <f>L53*0.02*3</f>
        <v>0</v>
      </c>
    </row>
    <row r="54" spans="1:16" x14ac:dyDescent="0.25">
      <c r="A54" s="12" t="s">
        <v>64</v>
      </c>
      <c r="B54" s="48"/>
      <c r="C54" s="49">
        <f t="shared" si="19"/>
        <v>0</v>
      </c>
      <c r="D54" s="50"/>
      <c r="E54" s="49">
        <f t="shared" si="20"/>
        <v>0</v>
      </c>
      <c r="F54" s="50"/>
      <c r="G54" s="49">
        <f t="shared" si="21"/>
        <v>0</v>
      </c>
      <c r="H54" s="18"/>
      <c r="K54" s="52" t="s">
        <v>65</v>
      </c>
      <c r="L54" s="56"/>
      <c r="M54" s="53">
        <f>L54*0.02</f>
        <v>0</v>
      </c>
    </row>
    <row r="55" spans="1:16" x14ac:dyDescent="0.25">
      <c r="A55" s="12" t="s">
        <v>66</v>
      </c>
      <c r="B55" s="48"/>
      <c r="C55" s="49">
        <f t="shared" si="19"/>
        <v>0</v>
      </c>
      <c r="D55" s="50"/>
      <c r="E55" s="49">
        <f t="shared" si="20"/>
        <v>0</v>
      </c>
      <c r="F55" s="50"/>
      <c r="G55" s="49">
        <f t="shared" si="21"/>
        <v>0</v>
      </c>
      <c r="H55" s="18"/>
      <c r="K55" s="52" t="s">
        <v>67</v>
      </c>
      <c r="L55" s="53">
        <f>SUM(L52:L54)</f>
        <v>0</v>
      </c>
      <c r="M55" s="53"/>
    </row>
    <row r="56" spans="1:16" x14ac:dyDescent="0.25">
      <c r="A56" s="12" t="s">
        <v>68</v>
      </c>
      <c r="B56" s="48"/>
      <c r="C56" s="49">
        <f t="shared" si="19"/>
        <v>0</v>
      </c>
      <c r="D56" s="50"/>
      <c r="E56" s="49">
        <f t="shared" si="20"/>
        <v>0</v>
      </c>
      <c r="F56" s="50"/>
      <c r="G56" s="49">
        <f t="shared" si="21"/>
        <v>0</v>
      </c>
      <c r="H56" s="18"/>
      <c r="K56" s="52" t="s">
        <v>69</v>
      </c>
      <c r="L56" s="53">
        <f>L55*0.075</f>
        <v>0</v>
      </c>
      <c r="M56" s="53"/>
    </row>
    <row r="57" spans="1:16" x14ac:dyDescent="0.25">
      <c r="A57" s="12" t="s">
        <v>70</v>
      </c>
      <c r="B57" s="48"/>
      <c r="C57" s="49">
        <f t="shared" si="19"/>
        <v>0</v>
      </c>
      <c r="D57" s="57"/>
      <c r="E57" s="49">
        <f t="shared" si="20"/>
        <v>0</v>
      </c>
      <c r="F57" s="57"/>
      <c r="G57" s="49">
        <f t="shared" si="21"/>
        <v>0</v>
      </c>
      <c r="H57" s="18"/>
    </row>
    <row r="58" spans="1:16" x14ac:dyDescent="0.25">
      <c r="A58" s="12" t="s">
        <v>71</v>
      </c>
      <c r="B58" s="48"/>
      <c r="C58" s="49">
        <f t="shared" si="19"/>
        <v>0</v>
      </c>
      <c r="D58" s="57"/>
      <c r="E58" s="49">
        <f t="shared" si="20"/>
        <v>0</v>
      </c>
      <c r="F58" s="57"/>
      <c r="G58" s="49">
        <f t="shared" si="21"/>
        <v>0</v>
      </c>
      <c r="H58" s="18"/>
      <c r="K58" s="92" t="s">
        <v>109</v>
      </c>
      <c r="L58" s="92"/>
      <c r="M58" s="92"/>
      <c r="N58" s="92"/>
      <c r="O58" s="92"/>
    </row>
    <row r="59" spans="1:16" x14ac:dyDescent="0.25">
      <c r="A59" s="12" t="s">
        <v>75</v>
      </c>
      <c r="B59" s="48"/>
      <c r="C59" s="49">
        <f t="shared" si="19"/>
        <v>0</v>
      </c>
      <c r="D59" s="57"/>
      <c r="E59" s="49">
        <f t="shared" si="20"/>
        <v>0</v>
      </c>
      <c r="F59" s="57"/>
      <c r="G59" s="49">
        <f t="shared" si="21"/>
        <v>0</v>
      </c>
      <c r="H59" s="18"/>
      <c r="K59" s="90" t="s">
        <v>72</v>
      </c>
      <c r="L59" s="90" t="s">
        <v>73</v>
      </c>
      <c r="M59" s="90" t="s">
        <v>74</v>
      </c>
      <c r="N59" s="90" t="s">
        <v>98</v>
      </c>
      <c r="O59" s="90" t="s">
        <v>108</v>
      </c>
    </row>
    <row r="60" spans="1:16" x14ac:dyDescent="0.25">
      <c r="A60" s="12" t="s">
        <v>76</v>
      </c>
      <c r="B60" s="48"/>
      <c r="C60" s="49">
        <f t="shared" si="19"/>
        <v>0</v>
      </c>
      <c r="D60" s="57"/>
      <c r="E60" s="49">
        <f t="shared" si="20"/>
        <v>0</v>
      </c>
      <c r="F60" s="57"/>
      <c r="G60" s="49">
        <f t="shared" si="21"/>
        <v>0</v>
      </c>
      <c r="H60" s="18"/>
      <c r="K60" s="87">
        <v>5</v>
      </c>
      <c r="L60" s="87">
        <v>20</v>
      </c>
      <c r="M60" s="87">
        <v>250</v>
      </c>
      <c r="N60" s="93">
        <f>K60*L60*M60</f>
        <v>25000</v>
      </c>
      <c r="O60" s="93">
        <f>N60*12</f>
        <v>300000</v>
      </c>
    </row>
    <row r="61" spans="1:16" x14ac:dyDescent="0.25">
      <c r="A61" s="12" t="s">
        <v>77</v>
      </c>
      <c r="B61" s="48"/>
      <c r="C61" s="49">
        <f t="shared" si="19"/>
        <v>0</v>
      </c>
      <c r="D61" s="57"/>
      <c r="E61" s="49">
        <f t="shared" si="20"/>
        <v>0</v>
      </c>
      <c r="F61" s="57"/>
      <c r="G61" s="49">
        <f t="shared" si="21"/>
        <v>0</v>
      </c>
      <c r="H61" s="18"/>
    </row>
    <row r="62" spans="1:16" x14ac:dyDescent="0.25">
      <c r="A62" s="12" t="s">
        <v>78</v>
      </c>
      <c r="B62" s="48"/>
      <c r="C62" s="49">
        <f t="shared" si="19"/>
        <v>0</v>
      </c>
      <c r="D62" s="57"/>
      <c r="E62" s="49">
        <f t="shared" si="20"/>
        <v>0</v>
      </c>
      <c r="F62" s="57"/>
      <c r="G62" s="49">
        <f t="shared" si="21"/>
        <v>0</v>
      </c>
      <c r="H62" s="18"/>
    </row>
    <row r="63" spans="1:16" x14ac:dyDescent="0.25">
      <c r="A63" s="12"/>
      <c r="B63" s="48"/>
      <c r="C63" s="49"/>
      <c r="D63" s="57"/>
      <c r="E63" s="49"/>
      <c r="F63" s="57"/>
      <c r="G63" s="49"/>
      <c r="H63" s="18" t="s">
        <v>79</v>
      </c>
    </row>
    <row r="64" spans="1:16" x14ac:dyDescent="0.25">
      <c r="A64" s="23" t="s">
        <v>80</v>
      </c>
      <c r="B64" s="48"/>
      <c r="C64" s="58">
        <f>SUM(C46:C63)</f>
        <v>0</v>
      </c>
      <c r="D64" s="50"/>
      <c r="E64" s="58">
        <f>SUM(E46:E63)</f>
        <v>0</v>
      </c>
      <c r="F64" s="50"/>
      <c r="G64" s="58">
        <f>SUM(G46:G63)</f>
        <v>0</v>
      </c>
      <c r="H64" s="50"/>
    </row>
    <row r="65" spans="1:8" x14ac:dyDescent="0.25">
      <c r="A65" s="23" t="s">
        <v>81</v>
      </c>
      <c r="B65" s="48"/>
      <c r="C65" s="58">
        <f>C64</f>
        <v>0</v>
      </c>
      <c r="D65" s="50"/>
      <c r="E65" s="58">
        <f>E64</f>
        <v>0</v>
      </c>
      <c r="F65" s="50"/>
      <c r="G65" s="58">
        <f>G64</f>
        <v>0</v>
      </c>
      <c r="H65" s="50"/>
    </row>
    <row r="66" spans="1:8" x14ac:dyDescent="0.25">
      <c r="A66" s="23" t="s">
        <v>82</v>
      </c>
      <c r="B66" s="48"/>
      <c r="C66" s="49"/>
      <c r="D66" s="50"/>
      <c r="E66" s="18"/>
      <c r="F66" s="50"/>
      <c r="G66" s="18"/>
      <c r="H66" s="50"/>
    </row>
    <row r="67" spans="1:8" x14ac:dyDescent="0.25">
      <c r="A67" s="12" t="s">
        <v>83</v>
      </c>
      <c r="B67" s="59">
        <v>7.0000000000000007E-2</v>
      </c>
      <c r="C67" s="49">
        <f t="shared" ref="C67:C68" si="24">($C$65+$C$44)*B67</f>
        <v>0</v>
      </c>
      <c r="D67" s="59">
        <v>7.0000000000000007E-2</v>
      </c>
      <c r="E67" s="18">
        <f t="shared" ref="E67:E68" si="25">($E$65+$E$44)*D67</f>
        <v>0</v>
      </c>
      <c r="F67" s="59">
        <v>7.0000000000000007E-2</v>
      </c>
      <c r="G67" s="18">
        <f t="shared" ref="G67:G68" si="26">($G$65+$G$44)*F67</f>
        <v>0</v>
      </c>
      <c r="H67" s="60"/>
    </row>
    <row r="68" spans="1:8" x14ac:dyDescent="0.25">
      <c r="A68" s="61" t="s">
        <v>84</v>
      </c>
      <c r="B68" s="62">
        <v>7.4999999999999997E-2</v>
      </c>
      <c r="C68" s="63">
        <f t="shared" si="24"/>
        <v>0</v>
      </c>
      <c r="D68" s="62">
        <v>7.4999999999999997E-2</v>
      </c>
      <c r="E68" s="63">
        <f t="shared" si="25"/>
        <v>0</v>
      </c>
      <c r="F68" s="62">
        <v>7.4999999999999997E-2</v>
      </c>
      <c r="G68" s="63">
        <f t="shared" si="26"/>
        <v>0</v>
      </c>
      <c r="H68" s="62"/>
    </row>
    <row r="69" spans="1:8" x14ac:dyDescent="0.25">
      <c r="A69" s="23" t="s">
        <v>85</v>
      </c>
      <c r="B69" s="64">
        <f t="shared" ref="B69:G69" si="27">SUM(B67:B68)</f>
        <v>0.14500000000000002</v>
      </c>
      <c r="C69" s="58">
        <f t="shared" si="27"/>
        <v>0</v>
      </c>
      <c r="D69" s="64">
        <f t="shared" si="27"/>
        <v>0.14500000000000002</v>
      </c>
      <c r="E69" s="58">
        <f t="shared" si="27"/>
        <v>0</v>
      </c>
      <c r="F69" s="64">
        <f t="shared" si="27"/>
        <v>0.14500000000000002</v>
      </c>
      <c r="G69" s="58">
        <f t="shared" si="27"/>
        <v>0</v>
      </c>
      <c r="H69" s="64"/>
    </row>
    <row r="70" spans="1:8" x14ac:dyDescent="0.25">
      <c r="A70" s="23" t="s">
        <v>86</v>
      </c>
      <c r="B70" s="48"/>
      <c r="C70" s="49"/>
      <c r="D70" s="50"/>
      <c r="E70" s="18"/>
      <c r="F70" s="50"/>
      <c r="G70" s="18"/>
      <c r="H70" s="50"/>
    </row>
    <row r="71" spans="1:8" x14ac:dyDescent="0.25">
      <c r="A71" s="12" t="s">
        <v>87</v>
      </c>
      <c r="B71" s="59">
        <v>3.6499999999999998E-2</v>
      </c>
      <c r="C71" s="49">
        <f t="shared" ref="C71:C74" si="28">($C$65+$C$44)*B71</f>
        <v>0</v>
      </c>
      <c r="D71" s="65">
        <v>3.6499999999999998E-2</v>
      </c>
      <c r="E71" s="18">
        <f t="shared" ref="E71:E74" si="29">($E$65+$E$44)*D71</f>
        <v>0</v>
      </c>
      <c r="F71" s="65">
        <v>3.6499999999999998E-2</v>
      </c>
      <c r="G71" s="18">
        <f t="shared" ref="G71:G74" si="30">($G$65+$G$44)*F71</f>
        <v>0</v>
      </c>
      <c r="H71" s="65"/>
    </row>
    <row r="72" spans="1:8" x14ac:dyDescent="0.25">
      <c r="A72" s="12" t="s">
        <v>88</v>
      </c>
      <c r="B72" s="59">
        <v>0.03</v>
      </c>
      <c r="C72" s="49">
        <f t="shared" si="28"/>
        <v>0</v>
      </c>
      <c r="D72" s="65">
        <v>0.03</v>
      </c>
      <c r="E72" s="18">
        <f t="shared" si="29"/>
        <v>0</v>
      </c>
      <c r="F72" s="65">
        <v>0.03</v>
      </c>
      <c r="G72" s="18">
        <f t="shared" si="30"/>
        <v>0</v>
      </c>
      <c r="H72" s="65"/>
    </row>
    <row r="73" spans="1:8" x14ac:dyDescent="0.25">
      <c r="A73" s="12" t="s">
        <v>89</v>
      </c>
      <c r="B73" s="59">
        <v>6.8000000000000005E-2</v>
      </c>
      <c r="C73" s="49">
        <f t="shared" si="28"/>
        <v>0</v>
      </c>
      <c r="D73" s="65">
        <v>6.8000000000000005E-2</v>
      </c>
      <c r="E73" s="18">
        <f t="shared" si="29"/>
        <v>0</v>
      </c>
      <c r="F73" s="65">
        <v>6.8000000000000005E-2</v>
      </c>
      <c r="G73" s="18">
        <f t="shared" si="30"/>
        <v>0</v>
      </c>
      <c r="H73" s="65"/>
    </row>
    <row r="74" spans="1:8" x14ac:dyDescent="0.25">
      <c r="A74" s="12" t="s">
        <v>90</v>
      </c>
      <c r="B74" s="59">
        <v>4.8800000000000003E-2</v>
      </c>
      <c r="C74" s="49">
        <f t="shared" si="28"/>
        <v>0</v>
      </c>
      <c r="D74" s="65">
        <v>4.8800000000000003E-2</v>
      </c>
      <c r="E74" s="18">
        <f t="shared" si="29"/>
        <v>0</v>
      </c>
      <c r="F74" s="65">
        <v>4.8800000000000003E-2</v>
      </c>
      <c r="G74" s="18">
        <f t="shared" si="30"/>
        <v>0</v>
      </c>
      <c r="H74" s="65"/>
    </row>
    <row r="75" spans="1:8" x14ac:dyDescent="0.25">
      <c r="A75" s="23" t="s">
        <v>91</v>
      </c>
      <c r="B75" s="64">
        <f t="shared" ref="B75:G75" si="31">SUM(B71:B74)</f>
        <v>0.18330000000000002</v>
      </c>
      <c r="C75" s="66">
        <f t="shared" si="31"/>
        <v>0</v>
      </c>
      <c r="D75" s="64">
        <f t="shared" si="31"/>
        <v>0.18330000000000002</v>
      </c>
      <c r="E75" s="66">
        <f t="shared" si="31"/>
        <v>0</v>
      </c>
      <c r="F75" s="64">
        <f t="shared" si="31"/>
        <v>0.18330000000000002</v>
      </c>
      <c r="G75" s="66">
        <f t="shared" si="31"/>
        <v>0</v>
      </c>
      <c r="H75" s="67"/>
    </row>
    <row r="76" spans="1:8" x14ac:dyDescent="0.25">
      <c r="A76" s="68" t="s">
        <v>92</v>
      </c>
      <c r="B76" s="69">
        <v>3</v>
      </c>
      <c r="C76" s="70">
        <f>SUM(C75,C69,C65,C44)</f>
        <v>0</v>
      </c>
      <c r="D76" s="71">
        <v>2</v>
      </c>
      <c r="E76" s="70">
        <f>SUM(E75,E69,E65,E44)</f>
        <v>0</v>
      </c>
      <c r="F76" s="71">
        <v>2</v>
      </c>
      <c r="G76" s="70">
        <f>SUM(G75,G69,G65,G44)</f>
        <v>0</v>
      </c>
      <c r="H76" s="71">
        <f>B76+D76+F76</f>
        <v>7</v>
      </c>
    </row>
    <row r="77" spans="1:8" s="72" customFormat="1" ht="12.75" x14ac:dyDescent="0.2">
      <c r="A77" s="23" t="s">
        <v>93</v>
      </c>
      <c r="B77" s="73"/>
      <c r="C77" s="74">
        <f>C76*B76</f>
        <v>0</v>
      </c>
      <c r="D77" s="75"/>
      <c r="E77" s="74">
        <f>E76*D76</f>
        <v>0</v>
      </c>
      <c r="F77" s="75"/>
      <c r="G77" s="74">
        <f>G76*F76</f>
        <v>0</v>
      </c>
      <c r="H77" s="76"/>
    </row>
    <row r="78" spans="1:8" x14ac:dyDescent="0.25">
      <c r="A78" s="23" t="s">
        <v>94</v>
      </c>
      <c r="B78" s="83">
        <f>SUM(C77:G77)</f>
        <v>0</v>
      </c>
      <c r="C78" s="83"/>
      <c r="D78" s="83"/>
      <c r="E78" s="83"/>
      <c r="F78" s="83"/>
      <c r="G78" s="83"/>
      <c r="H78" s="83"/>
    </row>
    <row r="79" spans="1:8" x14ac:dyDescent="0.25">
      <c r="A79" s="23" t="s">
        <v>95</v>
      </c>
      <c r="B79" s="83">
        <f>B78*12</f>
        <v>0</v>
      </c>
      <c r="C79" s="83"/>
      <c r="D79" s="83"/>
      <c r="E79" s="83"/>
      <c r="F79" s="83"/>
      <c r="G79" s="83"/>
      <c r="H79" s="83"/>
    </row>
    <row r="80" spans="1:8" x14ac:dyDescent="0.25">
      <c r="A80" s="77" t="s">
        <v>96</v>
      </c>
      <c r="B80" s="78"/>
      <c r="C80" s="79">
        <f>N60</f>
        <v>25000</v>
      </c>
      <c r="D80" s="80" t="s">
        <v>97</v>
      </c>
      <c r="E80" s="84">
        <f>B78/C80</f>
        <v>0</v>
      </c>
      <c r="F80" s="84"/>
      <c r="G80" s="84"/>
      <c r="H80" s="84"/>
    </row>
    <row r="82" spans="2:6" x14ac:dyDescent="0.25">
      <c r="B82" s="81"/>
    </row>
    <row r="84" spans="2:6" x14ac:dyDescent="0.25">
      <c r="F84" s="82"/>
    </row>
  </sheetData>
  <mergeCells count="9">
    <mergeCell ref="K43:P43"/>
    <mergeCell ref="B78:H78"/>
    <mergeCell ref="B79:H79"/>
    <mergeCell ref="E80:H80"/>
    <mergeCell ref="A1:H1"/>
    <mergeCell ref="B3:C3"/>
    <mergeCell ref="D3:E3"/>
    <mergeCell ref="F3:G3"/>
    <mergeCell ref="K58:O58"/>
  </mergeCells>
  <pageMargins left="0.7" right="0.7" top="0.75" bottom="0.75" header="0.3" footer="0.3"/>
  <pageSetup paperSize="9" scale="71" firstPageNumber="429496729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ROÇADA</vt:lpstr>
      <vt:lpstr>ROÇADA!Area_de_impressao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obras</dc:creator>
  <cp:lastModifiedBy>Cristhian Marciano</cp:lastModifiedBy>
  <cp:revision>1</cp:revision>
  <dcterms:created xsi:type="dcterms:W3CDTF">2023-03-22T18:06:16Z</dcterms:created>
  <dcterms:modified xsi:type="dcterms:W3CDTF">2024-12-23T18:40:51Z</dcterms:modified>
</cp:coreProperties>
</file>